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251982FB-61C4-4582-A3BD-B39994F2A250}"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F19" i="1"/>
  <c r="CU18" i="1"/>
  <c r="CT18" i="1"/>
  <c r="CV18" i="1" s="1"/>
  <c r="CS18" i="1"/>
  <c r="CM18" i="1"/>
  <c r="BN18" i="1"/>
  <c r="BM18" i="1"/>
  <c r="BL18" i="1"/>
  <c r="BJ18" i="1"/>
  <c r="BI18" i="1"/>
  <c r="BH18" i="1"/>
  <c r="BG18" i="1"/>
  <c r="BF18" i="1"/>
  <c r="BK18" i="1" s="1"/>
  <c r="CU17" i="1"/>
  <c r="CT17" i="1"/>
  <c r="CS17" i="1"/>
  <c r="CM17" i="1"/>
  <c r="BJ17" i="1"/>
  <c r="BI17" i="1"/>
  <c r="BH17" i="1"/>
  <c r="BG17" i="1"/>
  <c r="BF17" i="1"/>
  <c r="BN17" i="1" s="1"/>
  <c r="CU16" i="1"/>
  <c r="CT16" i="1"/>
  <c r="CV16" i="1" s="1"/>
  <c r="CS16" i="1"/>
  <c r="CM16" i="1"/>
  <c r="BM16" i="1"/>
  <c r="BJ16" i="1"/>
  <c r="BI16" i="1"/>
  <c r="BH16" i="1"/>
  <c r="BG16" i="1"/>
  <c r="BN16" i="1" s="1"/>
  <c r="BF16" i="1"/>
  <c r="CU15" i="1"/>
  <c r="CT15" i="1"/>
  <c r="CS15" i="1"/>
  <c r="CM15" i="1"/>
  <c r="BM15" i="1"/>
  <c r="BK15" i="1"/>
  <c r="BJ15" i="1"/>
  <c r="BI15" i="1"/>
  <c r="BH15" i="1"/>
  <c r="BG15" i="1"/>
  <c r="BN15" i="1" s="1"/>
  <c r="BF15" i="1"/>
  <c r="BL15" i="1" s="1"/>
  <c r="CU14" i="1"/>
  <c r="CT14" i="1"/>
  <c r="CS14" i="1"/>
  <c r="CM14" i="1"/>
  <c r="BN14" i="1"/>
  <c r="BM14" i="1"/>
  <c r="BL14" i="1"/>
  <c r="BK14" i="1"/>
  <c r="BJ14" i="1"/>
  <c r="BI14" i="1"/>
  <c r="BH14" i="1"/>
  <c r="BG14" i="1"/>
  <c r="BF14" i="1"/>
  <c r="CU13" i="1"/>
  <c r="CT13" i="1"/>
  <c r="CS13" i="1"/>
  <c r="CM13" i="1"/>
  <c r="BJ13" i="1"/>
  <c r="BI13" i="1"/>
  <c r="BH13" i="1"/>
  <c r="BG13" i="1"/>
  <c r="BN13" i="1" s="1"/>
  <c r="BF13" i="1"/>
  <c r="BM13" i="1" s="1"/>
  <c r="CU12" i="1"/>
  <c r="CT12" i="1"/>
  <c r="CS12" i="1"/>
  <c r="CM12" i="1"/>
  <c r="BJ12" i="1"/>
  <c r="BI12" i="1"/>
  <c r="BH12" i="1"/>
  <c r="BG12" i="1"/>
  <c r="BF12" i="1"/>
  <c r="BN12" i="1" s="1"/>
  <c r="CU11" i="1"/>
  <c r="CT11" i="1"/>
  <c r="CS11" i="1"/>
  <c r="CM11" i="1"/>
  <c r="BJ11" i="1"/>
  <c r="BI11" i="1"/>
  <c r="BH11" i="1"/>
  <c r="BG11" i="1"/>
  <c r="BF11" i="1"/>
  <c r="BN11" i="1" s="1"/>
  <c r="CU10" i="1"/>
  <c r="CT10" i="1"/>
  <c r="CS10" i="1"/>
  <c r="CM10" i="1"/>
  <c r="BM10" i="1"/>
  <c r="BJ10" i="1"/>
  <c r="BI10" i="1"/>
  <c r="BH10" i="1"/>
  <c r="BG10" i="1"/>
  <c r="BF10" i="1"/>
  <c r="BN10" i="1" s="1"/>
  <c r="CU21" i="1"/>
  <c r="CT21" i="1"/>
  <c r="CV21" i="1" s="1"/>
  <c r="CS21" i="1"/>
  <c r="CM21" i="1"/>
  <c r="BJ21" i="1"/>
  <c r="BH21" i="1"/>
  <c r="CU20" i="1"/>
  <c r="CT20" i="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3" i="1" l="1"/>
  <c r="CV15" i="1"/>
  <c r="CX15" i="1" s="1"/>
  <c r="BL13" i="1"/>
  <c r="BL17" i="1"/>
  <c r="CV20" i="1"/>
  <c r="BK12" i="1"/>
  <c r="BL12" i="1"/>
  <c r="BN19" i="1"/>
  <c r="BM12" i="1"/>
  <c r="CX17" i="1"/>
  <c r="BL11" i="1"/>
  <c r="CV12" i="1"/>
  <c r="CV10" i="1"/>
  <c r="CX10" i="1" s="1"/>
  <c r="BK16" i="1"/>
  <c r="CV11" i="1"/>
  <c r="CX11" i="1" s="1"/>
  <c r="BL16" i="1"/>
  <c r="BK17" i="1"/>
  <c r="CV13" i="1"/>
  <c r="CX13" i="1" s="1"/>
  <c r="BM17" i="1"/>
  <c r="BK19" i="1"/>
  <c r="CV14" i="1"/>
  <c r="CX14" i="1" s="1"/>
  <c r="BL19" i="1"/>
  <c r="BM19" i="1"/>
  <c r="BK10" i="1"/>
  <c r="BL10" i="1"/>
  <c r="BK11" i="1"/>
  <c r="CV17" i="1"/>
  <c r="BM11" i="1"/>
  <c r="CX18" i="1"/>
  <c r="CX12" i="1"/>
  <c r="CX16" i="1"/>
  <c r="CX19" i="1"/>
  <c r="CV22" i="1"/>
  <c r="CX22" i="1" s="1"/>
  <c r="CV23" i="1"/>
  <c r="CX23" i="1" s="1"/>
  <c r="CX21" i="1"/>
  <c r="CX20" i="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M23"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22" i="1" l="1"/>
  <c r="BL23" i="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<sst xmlns="http://schemas.openxmlformats.org/spreadsheetml/2006/main" count="11979" uniqueCount="2278">
  <si>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</si>
  <si>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</si>
  <si>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</si>
  <si>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</si>
  <si>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</si>
  <si>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</si>
  <si>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</si>
  <si>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</si>
  <si>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</si>
  <si>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</si>
  <si>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</si>
  <si>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</si>
  <si>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</si>
  <si>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</si>
  <si>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</si>
  <si>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</si>
  <si>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</si>
  <si>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</si>
  <si>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</si>
  <si>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</si>
  <si>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</si>
  <si>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</si>
  <si>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</si>
  <si>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</si>
  <si>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</si>
  <si>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</si>
  <si>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</si>
  <si>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</si>
  <si>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</si>
  <si>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</si>
  <si>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</si>
  <si>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</si>
  <si>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</si>
  <si>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</si>
  <si>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</si>
  <si>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</si>
  <si>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</si>
  <si>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</si>
  <si>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</si>
  <si>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</si>
  <si>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</si>
  <si>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</si>
  <si>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</si>
  <si>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</si>
  <si>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</si>
  <si>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</si>
  <si>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</si>
  <si>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</si>
  <si>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</si>
  <si>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</si>
  <si>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</si>
  <si>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</si>
  <si>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</si>
  <si>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</si>
  <si>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</si>
  <si>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</si>
  <si>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</si>
  <si>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</si>
  <si>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</si>
  <si>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</si>
  <si>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</si>
  <si>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</si>
  <si>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</si>
  <si>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</si>
  <si>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</si>
  <si>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</si>
  <si>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</si>
  <si>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</si>
  <si>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</si>
  <si>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</si>
  <si>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</si>
  <si>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</si>
  <si>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</si>
  <si>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</si>
  <si>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</si>
  <si>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</si>
  <si>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</si>
  <si>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</si>
  <si>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</si>
  <si>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</si>
  <si>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</si>
  <si>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</si>
  <si>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</si>
  <si>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</si>
  <si>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</si>
  <si>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</si>
  <si>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</si>
  <si>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</si>
  <si>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</si>
  <si>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</si>
  <si>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</si>
  <si>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</si>
  <si>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</si>
  <si>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</si>
  <si>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</si>
  <si>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</si>
  <si>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</si>
  <si>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</si>
  <si>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</si>
  <si>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</si>
  <si>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</si>
  <si>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</si>
  <si>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</si>
  <si>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</si>
  <si>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</si>
  <si>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</si>
  <si>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</si>
  <si>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</si>
  <si>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</si>
  <si>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</si>
  <si>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</si>
  <si>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</si>
  <si>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</si>
  <si>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</si>
  <si>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</si>
  <si>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</si>
  <si>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</si>
  <si>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</si>
  <si>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</si>
  <si>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</si>
  <si>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</si>
  <si>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</si>
  <si>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</si>
  <si>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</si>
  <si>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</si>
  <si>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</si>
  <si>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</si>
  <si>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</si>
  <si>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</si>
  <si>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</si>
  <si>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</si>
  <si>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</si>
  <si>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</si>
  <si>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</si>
  <si>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</si>
  <si>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</si>
  <si>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</si>
  <si>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</si>
  <si>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</si>
  <si>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</si>
  <si>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</si>
  <si>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</si>
  <si>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</si>
  <si>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</si>
  <si>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</si>
  <si>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</si>
  <si>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</si>
  <si>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</si>
  <si>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</si>
  <si>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</si>
  <si>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</si>
  <si>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</si>
  <si>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</si>
  <si>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</si>
  <si>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</si>
  <si>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</si>
  <si>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</si>
  <si>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</si>
  <si>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</si>
  <si>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</si>
  <si>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</si>
  <si>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</si>
  <si>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</si>
  <si>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</si>
  <si>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</si>
  <si>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</si>
  <si>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</si>
  <si>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</si>
  <si>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</si>
  <si>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</si>
  <si>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</si>
  <si>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</si>
  <si>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</si>
  <si>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</si>
  <si>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</si>
  <si>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</si>
  <si>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</si>
  <si>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</si>
  <si>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</si>
  <si>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</si>
  <si>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</si>
  <si>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</si>
  <si>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</si>
  <si>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</si>
  <si>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</si>
  <si>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</si>
  <si>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</si>
  <si>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</si>
  <si>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</si>
  <si>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</si>
  <si>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</si>
  <si>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</si>
  <si>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</si>
  <si>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</si>
  <si>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</si>
  <si>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</si>
  <si>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</si>
  <si>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</si>
  <si>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</si>
  <si>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</si>
  <si>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</si>
  <si>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</si>
  <si>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</si>
  <si>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</si>
  <si>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</si>
  <si>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</si>
  <si>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</si>
  <si>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</si>
  <si>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</si>
  <si>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</si>
  <si>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</si>
  <si>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</si>
  <si>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</si>
  <si>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</si>
  <si>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</si>
  <si>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</si>
  <si>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</si>
  <si>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</si>
  <si>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</si>
  <si>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</si>
  <si>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</si>
  <si>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</si>
  <si>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</si>
  <si>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</si>
  <si>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</si>
  <si>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</si>
  <si>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</si>
  <si>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</si>
  <si>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</si>
  <si>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</si>
  <si>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</si>
  <si>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</si>
  <si>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</si>
  <si>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</si>
  <si>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</si>
  <si>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</si>
  <si>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</si>
  <si>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</si>
  <si>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</si>
  <si>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</si>
  <si>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</si>
  <si>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</si>
  <si>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</si>
  <si>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</si>
  <si>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</si>
  <si>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</si>
  <si>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</si>
  <si>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</si>
  <si>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</si>
  <si>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</si>
  <si>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</si>
  <si>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</si>
  <si>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</si>
  <si>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</si>
  <si>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</si>
  <si>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</si>
  <si>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</si>
  <si>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</si>
  <si>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</si>
  <si>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</si>
  <si>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</si>
  <si>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</si>
  <si>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</si>
  <si>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</si>
  <si>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</si>
  <si>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</si>
  <si>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</si>
  <si>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</si>
  <si>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</si>
  <si>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</si>
  <si>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</si>
  <si>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</si>
  <si>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</si>
  <si>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</si>
  <si>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</si>
  <si>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</si>
  <si>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</si>
  <si>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</si>
  <si>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</si>
  <si>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</si>
  <si>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</si>
  <si>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</si>
  <si>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</si>
  <si>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</si>
  <si>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</si>
  <si>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</si>
  <si>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</si>
  <si>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</si>
  <si>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</si>
  <si>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</si>
  <si>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</si>
  <si>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</si>
  <si>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</si>
  <si>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</si>
  <si>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</si>
  <si>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</si>
  <si>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</si>
  <si>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</si>
  <si>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</si>
  <si>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</si>
  <si>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</si>
  <si>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</si>
  <si>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</si>
  <si>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</si>
  <si>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</si>
  <si>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</si>
  <si>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</si>
  <si>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</si>
  <si>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</si>
  <si>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</si>
  <si>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</si>
  <si>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</si>
  <si>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</si>
  <si>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</si>
  <si>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</si>
  <si>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</si>
  <si>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</si>
  <si>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</si>
  <si>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</si>
  <si>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</si>
  <si>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</si>
  <si>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</si>
  <si>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</si>
  <si>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</si>
  <si>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</si>
  <si>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</si>
  <si>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</si>
  <si>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</si>
  <si>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</si>
  <si>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</si>
  <si>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</si>
  <si>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</si>
  <si>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</si>
  <si>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</si>
  <si>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</si>
  <si>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</si>
  <si>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</si>
  <si>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</si>
  <si>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</si>
  <si>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</si>
  <si>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</si>
  <si>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</si>
  <si>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</si>
  <si>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</si>
  <si>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</si>
  <si>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</si>
  <si>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</si>
  <si>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</si>
  <si>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</si>
  <si>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</si>
  <si>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</si>
  <si>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</si>
  <si>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</si>
  <si>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</si>
  <si>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</si>
  <si>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</si>
  <si>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</si>
  <si>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</si>
  <si>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</si>
  <si>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</si>
  <si>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</si>
  <si>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</si>
  <si>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</si>
  <si>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</si>
  <si>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</si>
  <si>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</si>
  <si>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</si>
  <si>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</si>
  <si>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</si>
  <si>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</si>
  <si>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</si>
  <si>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</si>
  <si>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</si>
  <si>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</si>
  <si>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</si>
  <si>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</si>
  <si>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</si>
  <si>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</si>
  <si>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</si>
  <si>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</si>
  <si>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</si>
  <si>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</si>
  <si>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</si>
  <si>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</si>
  <si>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</si>
  <si>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</si>
  <si>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</si>
  <si>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</si>
  <si>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</si>
  <si>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</si>
  <si>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</si>
  <si>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</si>
  <si>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</si>
  <si>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</si>
  <si>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</si>
  <si>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</si>
  <si>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</si>
  <si>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</si>
  <si>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</si>
  <si>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</si>
  <si>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</si>
  <si>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</si>
  <si>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</si>
  <si>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</si>
  <si>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</si>
  <si>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</si>
  <si>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</si>
  <si>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</si>
  <si>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</si>
  <si>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</si>
  <si>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</si>
  <si>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</si>
  <si>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</si>
  <si>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</si>
  <si>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</si>
  <si>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</si>
  <si>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</si>
  <si>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</si>
  <si>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</si>
  <si>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</si>
  <si>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</si>
  <si>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</si>
  <si>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</si>
  <si>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</si>
  <si>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</si>
  <si>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</si>
  <si>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</si>
  <si>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</si>
  <si>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</si>
  <si>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</si>
  <si>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</si>
  <si>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</si>
  <si>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</si>
  <si>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</si>
  <si>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</si>
  <si>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</si>
  <si>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</si>
  <si>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</si>
  <si>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</si>
  <si>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</si>
  <si>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</si>
  <si>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</si>
  <si>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</si>
  <si>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</si>
  <si>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</si>
  <si>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</si>
  <si>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</si>
  <si>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</si>
  <si>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</si>
  <si>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</si>
  <si>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</si>
  <si>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</si>
  <si>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</si>
  <si>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</si>
  <si>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</si>
  <si>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</si>
  <si>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</si>
  <si>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</si>
  <si>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</si>
  <si>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</si>
  <si>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</si>
  <si>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</si>
  <si>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</si>
  <si>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</si>
  <si>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</si>
  <si>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</si>
  <si>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</si>
  <si>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</si>
  <si>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</si>
  <si>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</si>
  <si>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</si>
  <si>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</si>
  <si>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</si>
  <si>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</si>
  <si>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</si>
  <si>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</si>
  <si>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</si>
  <si>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</si>
  <si>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</si>
  <si>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</si>
  <si>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</si>
  <si>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</si>
  <si>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</si>
  <si>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</si>
  <si>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</si>
  <si>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</si>
  <si>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</si>
  <si>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</si>
  <si>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</si>
  <si>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</si>
  <si>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</si>
  <si>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</si>
  <si>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</si>
  <si>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</si>
  <si>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</si>
  <si>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</si>
  <si>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</si>
  <si>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</si>
  <si>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</si>
  <si>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</si>
  <si>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</si>
  <si>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</si>
  <si>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</si>
  <si>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</si>
  <si>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</si>
  <si>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</si>
  <si>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</si>
  <si>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</si>
  <si>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</si>
  <si>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</si>
  <si>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</si>
  <si>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</si>
  <si>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</si>
  <si>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</si>
  <si>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</si>
  <si>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</si>
  <si>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</si>
  <si>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</si>
  <si>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</si>
  <si>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</si>
  <si>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</si>
  <si>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</si>
  <si>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</si>
  <si>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</si>
  <si>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</si>
  <si>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</si>
  <si>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</si>
  <si>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</si>
  <si>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</si>
  <si>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</si>
  <si>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</si>
  <si>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</si>
  <si>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</si>
  <si>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</si>
  <si>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</si>
  <si>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</si>
  <si>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</si>
  <si>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</si>
  <si>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</si>
  <si>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</si>
  <si>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</si>
  <si>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</si>
  <si>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</si>
  <si>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</si>
  <si>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</si>
  <si>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</si>
  <si>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</si>
  <si>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</si>
  <si>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</si>
  <si>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</si>
  <si>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</si>
  <si>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</si>
  <si>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</si>
  <si>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</si>
  <si>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</si>
  <si>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</si>
  <si>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</si>
  <si>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</si>
  <si>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</si>
  <si>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</si>
  <si>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</si>
  <si>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</si>
  <si>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</si>
  <si>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</si>
  <si>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</si>
  <si>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</si>
  <si>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</si>
  <si>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</si>
  <si>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</si>
  <si>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</si>
  <si>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</si>
  <si>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</si>
  <si>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</si>
  <si>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</si>
  <si>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</si>
  <si>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</si>
  <si>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</si>
  <si>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</si>
  <si>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</si>
  <si>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</si>
  <si>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</si>
  <si>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</si>
  <si>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</si>
  <si>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</si>
  <si>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</si>
  <si>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</si>
  <si>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</si>
  <si>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</si>
  <si>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</si>
  <si>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</si>
  <si>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</si>
  <si>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</si>
  <si>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</si>
  <si>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</si>
  <si>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</si>
  <si>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</si>
  <si>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</si>
  <si>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</si>
  <si>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</si>
  <si>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</si>
  <si>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</si>
  <si>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</si>
  <si>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</si>
  <si>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</si>
  <si>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</si>
  <si>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</si>
  <si>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</si>
  <si>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</si>
  <si>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</si>
  <si>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</si>
  <si>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</si>
  <si>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</si>
  <si>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</si>
  <si>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</si>
  <si>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</si>
  <si>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</si>
  <si>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</si>
  <si>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</si>
  <si>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</si>
  <si>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</si>
  <si>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</si>
  <si>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</si>
  <si>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</si>
  <si>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</si>
  <si>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</si>
  <si>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</si>
  <si>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</si>
  <si>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</si>
  <si>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</si>
  <si>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</si>
  <si>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</si>
  <si>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</si>
  <si>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</si>
  <si>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</si>
  <si>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</si>
  <si>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</si>
  <si>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</si>
  <si>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</si>
  <si>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</si>
  <si>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</si>
  <si>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</si>
  <si>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</si>
  <si>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</si>
  <si>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</si>
  <si>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</si>
  <si>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</si>
  <si>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</si>
  <si>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</si>
  <si>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</si>
  <si>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</si>
  <si>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</si>
  <si>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</si>
  <si>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</si>
  <si>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</si>
  <si>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</si>
  <si>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</si>
  <si>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</si>
  <si>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</si>
  <si>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</si>
  <si>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</si>
  <si>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</si>
  <si>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</si>
  <si>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</si>
  <si>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</si>
  <si>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</si>
  <si>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</si>
  <si>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</si>
  <si>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</si>
  <si>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</si>
  <si>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</si>
  <si>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</si>
  <si>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</si>
  <si>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</si>
  <si>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</si>
  <si>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</si>
  <si>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</si>
  <si>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</si>
  <si>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</si>
  <si>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</si>
  <si>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</si>
  <si>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</si>
  <si>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</si>
  <si>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</si>
  <si>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</si>
  <si>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</si>
  <si>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</si>
  <si>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</si>
  <si>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</si>
  <si>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</si>
  <si>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</si>
  <si>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</si>
  <si>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</si>
  <si>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</si>
  <si>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</si>
  <si>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</si>
  <si>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</si>
  <si>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</si>
  <si>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</si>
  <si>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</si>
  <si>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</si>
  <si>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</si>
  <si>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</si>
  <si>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</si>
  <si>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</si>
  <si>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</si>
  <si>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</si>
  <si>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</si>
  <si>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</si>
  <si>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</si>
  <si>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</si>
  <si>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</si>
  <si>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</si>
  <si>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</si>
  <si>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</si>
  <si>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</si>
  <si>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</si>
  <si>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</si>
  <si>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</si>
  <si>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</si>
  <si>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</si>
  <si>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</si>
  <si>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</si>
  <si>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</si>
  <si>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</si>
  <si>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</si>
  <si>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</si>
  <si>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</si>
  <si>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</si>
  <si>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</si>
  <si>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</si>
  <si>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</si>
  <si>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</si>
  <si>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</si>
  <si>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</si>
  <si>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</si>
  <si>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</si>
  <si>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</si>
  <si>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</si>
  <si>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</si>
  <si>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</si>
  <si>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</si>
  <si>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</si>
  <si>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</si>
  <si>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</si>
  <si>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</si>
  <si>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</si>
  <si>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</si>
  <si>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</si>
  <si>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</si>
  <si>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</si>
  <si>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</si>
  <si>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</si>
  <si>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</si>
  <si>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</si>
  <si>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</si>
  <si>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</si>
  <si>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</si>
  <si>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</si>
  <si>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</si>
  <si>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</si>
  <si>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</si>
  <si>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</si>
  <si>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</si>
  <si>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</si>
  <si>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</si>
  <si>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</si>
  <si>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</si>
  <si>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</si>
  <si>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</si>
  <si>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</si>
  <si>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</si>
  <si>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</si>
  <si>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</si>
  <si>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</si>
  <si>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</si>
  <si>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</si>
  <si>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</si>
  <si>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</si>
  <si>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</si>
  <si>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</si>
  <si>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</si>
  <si>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</si>
  <si>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</si>
  <si>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</si>
  <si>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</si>
  <si>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</si>
  <si>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</si>
  <si>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</si>
  <si>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</si>
  <si>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</si>
  <si>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</si>
  <si>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</si>
  <si>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</si>
  <si>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</si>
  <si>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</si>
  <si>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</si>
  <si>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</si>
  <si>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</si>
  <si>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</si>
  <si>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</si>
  <si>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</si>
  <si>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</si>
  <si>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</si>
  <si>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</si>
  <si>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</si>
  <si>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</si>
  <si>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</si>
  <si>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</si>
  <si>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</si>
  <si>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</si>
  <si>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</si>
  <si>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</si>
  <si>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</si>
  <si>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</si>
  <si>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</si>
  <si>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</si>
  <si>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</si>
  <si>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</si>
  <si>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</si>
  <si>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</si>
  <si>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</si>
  <si>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</si>
  <si>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</si>
  <si>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</si>
  <si>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</si>
  <si>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</si>
  <si>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</si>
  <si>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</si>
  <si>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</si>
  <si>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</si>
  <si>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</si>
  <si>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</si>
  <si>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</si>
  <si>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</si>
  <si>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</si>
  <si>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</si>
  <si>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</si>
  <si>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</si>
  <si>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</si>
  <si>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</si>
  <si>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</si>
  <si>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</si>
  <si>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</si>
  <si>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</si>
  <si>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</si>
  <si>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</si>
  <si>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</si>
  <si>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</si>
  <si>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</si>
  <si>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</si>
  <si>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</si>
  <si>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</si>
  <si>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</si>
  <si>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</si>
  <si>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</si>
  <si>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</si>
  <si>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</si>
  <si>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</si>
  <si>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</si>
  <si>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</si>
  <si>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</si>
  <si>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</si>
  <si>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</si>
  <si>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</si>
  <si>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</si>
  <si>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</si>
  <si>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</si>
  <si>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</si>
  <si>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</si>
  <si>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</si>
  <si>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</si>
  <si>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</si>
  <si>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</si>
  <si>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</si>
  <si>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</si>
  <si>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</si>
  <si>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</si>
  <si>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</si>
  <si>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</si>
  <si>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</si>
  <si>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</si>
  <si>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</si>
  <si>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</si>
  <si>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</si>
  <si>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</si>
  <si>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</si>
  <si>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</si>
  <si>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</si>
  <si>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</si>
  <si>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</si>
  <si>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</si>
  <si>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</si>
  <si>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</si>
  <si>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</si>
  <si>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</si>
  <si>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</si>
  <si>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</si>
  <si>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</si>
  <si>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</si>
  <si>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</si>
  <si>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</si>
  <si>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</si>
  <si>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</si>
  <si>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</si>
  <si>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</si>
  <si>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</si>
  <si>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</si>
  <si>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</si>
  <si>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</si>
  <si>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</si>
  <si>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</si>
  <si>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</si>
  <si>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</si>
  <si>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</si>
  <si>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</si>
  <si>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</si>
  <si>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</si>
  <si>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</si>
  <si>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</si>
  <si>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</si>
  <si>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</si>
  <si>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</si>
  <si>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</si>
  <si>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</si>
  <si>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</si>
  <si>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</si>
  <si>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</si>
  <si>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</si>
  <si>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</si>
  <si>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</si>
  <si>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</si>
  <si>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</si>
  <si>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</si>
  <si>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</si>
  <si>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</si>
  <si>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</si>
  <si>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</si>
  <si>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</si>
  <si>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</si>
  <si>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</si>
  <si>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</si>
  <si>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</si>
  <si>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</si>
  <si>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</si>
  <si>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</si>
  <si>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</si>
  <si>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</si>
  <si>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</si>
  <si>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</si>
  <si>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</si>
  <si>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</si>
  <si>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</si>
  <si>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</si>
  <si>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</si>
  <si>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</si>
  <si>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</si>
  <si>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</si>
  <si>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</si>
  <si>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</si>
  <si>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</si>
  <si>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</si>
  <si>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</si>
  <si>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</si>
  <si>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</si>
  <si>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</si>
  <si>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</si>
  <si>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</si>
  <si>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</si>
  <si>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</si>
  <si>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</si>
  <si>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</si>
  <si>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</si>
  <si>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</si>
  <si>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</si>
  <si>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</si>
  <si>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</si>
  <si>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</si>
  <si>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</si>
  <si>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</si>
  <si>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</si>
  <si>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</si>
  <si>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</si>
  <si>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</si>
  <si>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</si>
  <si>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</si>
  <si>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</si>
  <si>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</si>
  <si>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</si>
  <si>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</si>
  <si>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</si>
  <si>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</si>
  <si>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</si>
  <si>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</si>
  <si>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</si>
  <si>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</si>
  <si>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</si>
  <si>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</si>
  <si>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</si>
  <si>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</si>
  <si>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</si>
  <si>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</si>
  <si>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</si>
  <si>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</si>
  <si>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</si>
  <si>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</si>
  <si>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</si>
  <si>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</si>
  <si>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</si>
  <si>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</si>
  <si>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</si>
  <si>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</si>
  <si>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</si>
  <si>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</si>
  <si>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</si>
  <si>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</si>
  <si>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</si>
  <si>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</si>
  <si>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</si>
  <si>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</si>
  <si>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</si>
  <si>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</si>
  <si>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</si>
  <si>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</si>
  <si>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</si>
  <si>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</si>
  <si>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</si>
  <si>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</si>
  <si>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</si>
  <si>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</si>
  <si>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</si>
  <si>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</si>
  <si>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</si>
  <si>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</si>
  <si>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</si>
  <si>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</si>
  <si>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</si>
  <si>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</si>
  <si>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</si>
  <si>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</si>
  <si>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</si>
  <si>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</si>
  <si>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</si>
  <si>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</si>
  <si>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</si>
  <si>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</si>
  <si>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</si>
  <si>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</si>
  <si>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</si>
  <si>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</si>
  <si>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</si>
  <si>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</si>
  <si>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</si>
  <si>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</si>
  <si>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</si>
  <si>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</si>
  <si>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</si>
  <si>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</si>
  <si>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</si>
  <si>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</si>
  <si>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</si>
  <si>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</si>
  <si>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</si>
  <si>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</si>
  <si>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</si>
  <si>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</si>
  <si>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</si>
  <si>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</si>
  <si>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</si>
  <si>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</si>
  <si>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</si>
  <si>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</si>
  <si>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</si>
  <si>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</si>
  <si>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</si>
  <si>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</si>
  <si>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</si>
  <si>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</si>
  <si>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</si>
  <si>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</si>
  <si>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</si>
  <si>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</si>
  <si>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</si>
  <si>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</si>
  <si>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</si>
  <si>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</si>
  <si>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</si>
  <si>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</si>
  <si>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</si>
  <si>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</si>
  <si>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</si>
  <si>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</si>
  <si>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</si>
  <si>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</si>
  <si>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</si>
  <si>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</si>
  <si>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</si>
  <si>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</si>
  <si>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</si>
  <si>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</si>
  <si>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</si>
  <si>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</si>
  <si>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</si>
  <si>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</si>
  <si>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</si>
  <si>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</si>
  <si>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</si>
  <si>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</si>
  <si>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</si>
  <si>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</si>
  <si>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</si>
  <si>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</si>
  <si>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</si>
  <si>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</si>
  <si>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</si>
  <si>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</si>
  <si>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</si>
  <si>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</si>
  <si>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</si>
  <si>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</si>
  <si>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</si>
  <si>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</si>
  <si>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</si>
  <si>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</si>
  <si>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</si>
  <si>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</si>
  <si>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</si>
  <si>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</si>
  <si>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</si>
  <si>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</si>
  <si>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</si>
  <si>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</si>
  <si>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</si>
  <si>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</si>
  <si>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</si>
  <si>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</si>
  <si>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</si>
  <si>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</si>
  <si>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</si>
  <si>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</si>
  <si>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</si>
  <si>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</si>
  <si>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</si>
  <si>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</si>
  <si>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</si>
  <si>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</si>
  <si>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</si>
  <si>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</si>
  <si>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</si>
  <si>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</si>
  <si>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</si>
  <si>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</si>
  <si>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</si>
  <si>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</si>
  <si>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</si>
  <si>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</si>
  <si>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</si>
  <si>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</si>
  <si>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</si>
  <si>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</si>
  <si>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</si>
  <si>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</si>
  <si>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</si>
  <si>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</si>
  <si>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</si>
  <si>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</si>
  <si>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</si>
  <si>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</si>
  <si>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</si>
  <si>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</si>
  <si>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</si>
  <si>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</si>
  <si>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</si>
  <si>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</si>
  <si>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</si>
  <si>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</si>
  <si>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</si>
  <si>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</si>
  <si>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</si>
  <si>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</si>
  <si>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</si>
  <si>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</si>
  <si>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</si>
  <si>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</si>
  <si>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</si>
  <si>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</si>
  <si>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</si>
  <si>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</si>
  <si>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</si>
  <si>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</si>
  <si>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</si>
  <si>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</si>
  <si>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</si>
  <si>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</si>
  <si>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</si>
  <si>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</si>
  <si>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</si>
  <si>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</si>
  <si>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</si>
  <si>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</si>
  <si>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</si>
  <si>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</si>
  <si>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</si>
  <si>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</si>
  <si>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</si>
  <si>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</si>
  <si>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</si>
  <si>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</si>
  <si>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</si>
  <si>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</si>
  <si>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</si>
  <si>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</si>
  <si>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</si>
  <si>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</si>
  <si>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</si>
  <si>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</si>
  <si>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</si>
  <si>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</si>
  <si>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</si>
  <si>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</si>
  <si>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</si>
  <si>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</si>
  <si>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</si>
  <si>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</si>
  <si>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</si>
  <si>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</si>
  <si>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</si>
  <si>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</si>
  <si>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</si>
  <si>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</si>
  <si>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</si>
  <si>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</si>
  <si>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</si>
  <si>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</si>
  <si>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</si>
  <si>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</si>
  <si>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</si>
  <si>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</si>
  <si>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</si>
  <si>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</si>
  <si>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</si>
  <si>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</si>
  <si>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</si>
  <si>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</si>
  <si>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</si>
  <si>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</si>
  <si>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</si>
  <si>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</si>
  <si>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</si>
  <si>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</si>
  <si>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</si>
  <si>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</si>
  <si>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</si>
  <si>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</si>
  <si>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</si>
  <si>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</si>
  <si>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</si>
  <si>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</si>
  <si>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</si>
  <si>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</si>
  <si>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</si>
  <si>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</si>
  <si>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</si>
  <si>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</si>
  <si>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</si>
  <si>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</si>
  <si>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</si>
  <si>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</si>
  <si>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</si>
  <si>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</si>
  <si>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</si>
  <si>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</si>
  <si>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</si>
  <si>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</si>
  <si>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</si>
  <si>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</si>
  <si>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</si>
  <si>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</si>
  <si>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</si>
  <si>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</si>
  <si>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</si>
  <si>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</si>
  <si>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</si>
  <si>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</si>
  <si>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</si>
  <si>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</si>
  <si>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</si>
  <si>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</si>
  <si>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</si>
  <si>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</si>
  <si>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</si>
  <si>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</si>
  <si>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</si>
  <si>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</si>
  <si>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</si>
  <si>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</si>
  <si>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</si>
  <si>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</si>
  <si>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</si>
  <si>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</si>
  <si>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</si>
  <si>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</si>
  <si>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</si>
  <si>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</si>
  <si>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</si>
  <si>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</si>
  <si>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</si>
  <si>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</si>
  <si>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</si>
  <si>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</si>
  <si>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</si>
  <si>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</si>
  <si>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</si>
  <si>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</si>
  <si>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</si>
  <si>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</si>
  <si>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</si>
  <si>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</si>
  <si>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</si>
  <si>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</si>
  <si>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</si>
  <si>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</si>
  <si>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</si>
  <si>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</si>
  <si>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</si>
  <si>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</si>
  <si>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</si>
  <si>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</si>
  <si>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</si>
  <si>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</si>
  <si>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</si>
  <si>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</si>
  <si>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</si>
  <si>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</si>
  <si>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</si>
  <si>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</si>
  <si>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</si>
  <si>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</si>
  <si>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</si>
  <si>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</si>
  <si>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</si>
  <si>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</si>
  <si>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</si>
  <si>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</si>
  <si>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</si>
  <si>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</si>
  <si>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</si>
  <si>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</si>
  <si>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</si>
  <si>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</si>
  <si>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</si>
  <si>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</si>
  <si>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</si>
  <si>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</si>
  <si>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</si>
  <si>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</si>
  <si>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</si>
  <si>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</si>
  <si>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</si>
  <si>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</si>
  <si>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</si>
  <si>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</si>
  <si>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</si>
  <si>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</si>
  <si>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</si>
  <si>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</si>
  <si>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</si>
  <si>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</si>
  <si>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</si>
  <si>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</si>
  <si>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</si>
  <si>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</si>
  <si>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</si>
  <si>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</si>
  <si>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</si>
  <si>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</si>
  <si>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</si>
  <si>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</si>
  <si>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</si>
  <si>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</si>
  <si>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</si>
  <si>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</si>
  <si>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</si>
  <si>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</si>
  <si>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</si>
  <si>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</si>
  <si>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</si>
  <si>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</si>
  <si>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</si>
  <si>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</si>
  <si>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</si>
  <si>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</si>
  <si>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</si>
  <si>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</si>
  <si>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</si>
  <si>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</si>
  <si>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</si>
  <si>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</si>
  <si>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</si>
  <si>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</si>
  <si>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</si>
  <si>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</si>
  <si>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</si>
  <si>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</si>
  <si>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</si>
  <si>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</si>
  <si>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</si>
  <si>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</si>
  <si>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</si>
  <si>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</si>
  <si>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</si>
  <si>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</si>
  <si>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</si>
  <si>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</si>
  <si>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</si>
  <si>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</si>
  <si>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</si>
  <si>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</si>
  <si>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</si>
  <si>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</si>
  <si>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</si>
  <si>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</si>
  <si>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</si>
  <si>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</si>
  <si>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</si>
  <si>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</si>
  <si>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</si>
  <si>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</si>
  <si>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</si>
  <si>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</si>
  <si>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</si>
  <si>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</si>
  <si>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</si>
  <si>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</si>
  <si>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</si>
  <si>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</si>
  <si>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</si>
  <si>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</si>
  <si>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</si>
  <si>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</si>
  <si>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</si>
  <si>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</si>
  <si>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</si>
  <si>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</si>
  <si>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</si>
  <si>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</si>
  <si>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</si>
  <si>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</si>
  <si>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</si>
  <si>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</si>
  <si>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</si>
  <si>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</si>
  <si>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</si>
  <si>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</si>
  <si>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</si>
  <si>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</si>
  <si>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</si>
  <si>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</si>
  <si>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</si>
  <si>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</si>
  <si>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</si>
  <si>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</si>
  <si>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</si>
  <si>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</si>
  <si>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</si>
  <si>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</si>
  <si>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</si>
  <si>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</si>
  <si>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</si>
  <si>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</si>
  <si>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</si>
  <si>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</si>
  <si>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</si>
  <si>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</si>
  <si>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</si>
  <si>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</si>
  <si>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</si>
  <si>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</si>
  <si>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</si>
  <si>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</si>
  <si>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</si>
  <si>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</si>
  <si>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</si>
  <si>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</si>
  <si>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</si>
  <si>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</si>
  <si>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</si>
  <si>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</si>
  <si>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</si>
  <si>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</si>
  <si>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</si>
  <si>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</si>
  <si>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</si>
  <si>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</si>
  <si>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</si>
  <si>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</si>
  <si>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</si>
  <si>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</si>
  <si>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</si>
  <si>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</si>
  <si>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</si>
  <si>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</si>
  <si>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</si>
  <si>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</si>
  <si>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</si>
  <si>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</si>
  <si>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</si>
  <si>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</si>
  <si>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</si>
  <si>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</si>
  <si>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</si>
  <si>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</si>
  <si>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</si>
  <si>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</si>
  <si>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</si>
  <si>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</si>
  <si>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</si>
  <si>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</si>
  <si>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</si>
  <si>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</si>
  <si>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</si>
  <si>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</si>
  <si>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</si>
  <si>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</si>
  <si>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</si>
  <si>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</si>
  <si>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</si>
  <si>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</si>
  <si>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</si>
  <si>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</si>
  <si>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</si>
  <si>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</si>
  <si>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</si>
  <si>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</si>
  <si>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</si>
  <si>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</si>
  <si>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</si>
  <si>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</si>
  <si>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</si>
  <si>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</si>
  <si>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</si>
  <si>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</si>
  <si>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</si>
  <si>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</si>
  <si>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</si>
  <si>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</si>
  <si>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</si>
  <si>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</si>
  <si>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</si>
  <si>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</si>
  <si>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</si>
  <si>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</si>
  <si>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</si>
  <si>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</si>
  <si>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</si>
  <si>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</si>
  <si>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</si>
  <si>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</si>
  <si>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</si>
  <si>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</si>
  <si>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</si>
  <si>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</si>
  <si>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</si>
  <si>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</si>
  <si>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</si>
  <si>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</si>
  <si>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</si>
  <si>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</si>
  <si>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</si>
  <si>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</si>
  <si>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</si>
  <si>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</si>
  <si>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</si>
  <si>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</si>
  <si>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</si>
  <si>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</si>
  <si>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</si>
  <si>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</si>
  <si>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</si>
  <si>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</si>
  <si>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</si>
  <si>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</si>
  <si>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</si>
  <si>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</si>
  <si>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</si>
  <si>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</si>
  <si>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</si>
  <si>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</si>
  <si>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</si>
  <si>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</si>
  <si>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</si>
  <si>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</si>
  <si>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</si>
  <si>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</si>
  <si>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</si>
  <si>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</si>
  <si>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</si>
  <si>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</si>
  <si>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</si>
  <si>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</si>
  <si>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</si>
  <si>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</si>
  <si>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</si>
  <si>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</si>
  <si>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</si>
  <si>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</si>
  <si>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</si>
  <si>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</si>
  <si>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</si>
  <si>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</si>
  <si>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</si>
  <si>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</si>
  <si>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</si>
  <si>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</si>
  <si>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</si>
  <si>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</si>
  <si>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</si>
  <si>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</si>
  <si>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</si>
  <si>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</si>
  <si>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</si>
  <si>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</si>
  <si>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</si>
  <si>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</si>
  <si>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</si>
  <si>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</si>
  <si>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</si>
  <si>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</si>
  <si>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</si>
  <si>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</si>
  <si>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</si>
  <si>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</si>
  <si>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</si>
  <si>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</si>
  <si>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</si>
  <si>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</si>
  <si>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</si>
  <si>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</si>
  <si>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</si>
  <si>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</si>
  <si>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</si>
  <si>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</si>
  <si>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</si>
  <si>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</si>
  <si>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</si>
  <si>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</si>
  <si>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</si>
  <si>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</si>
  <si>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</si>
  <si>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</si>
  <si>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</si>
  <si>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</si>
  <si>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</si>
  <si>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</si>
  <si>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</si>
  <si>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</si>
  <si>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</si>
  <si>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</si>
  <si>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</si>
  <si>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</si>
  <si>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</si>
  <si>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</si>
  <si>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</si>
  <si>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</si>
  <si>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</si>
  <si>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</si>
  <si>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</si>
  <si>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</si>
  <si>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</si>
  <si>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</si>
  <si>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</si>
  <si>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</si>
  <si>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</si>
  <si>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</si>
  <si>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</si>
  <si>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</si>
  <si>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</si>
  <si>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</si>
  <si>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</si>
  <si>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</si>
  <si>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</si>
  <si>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</si>
  <si>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</si>
  <si>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</si>
  <si>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</si>
  <si>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</si>
  <si>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</si>
  <si>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</si>
  <si>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</si>
  <si>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</si>
  <si>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</si>
  <si>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</si>
  <si>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</si>
  <si>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</si>
  <si>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</si>
  <si>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</si>
  <si>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</si>
  <si>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</si>
  <si>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</si>
  <si>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</si>
  <si>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</si>
  <si>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</si>
  <si>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</si>
  <si>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</si>
  <si>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</si>
  <si>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</si>
  <si>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</si>
  <si>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</si>
  <si>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</si>
  <si>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</si>
  <si>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</si>
  <si>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</si>
  <si>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</si>
  <si>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</si>
  <si>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</si>
  <si>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</si>
  <si>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</si>
  <si>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</si>
  <si>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</si>
  <si>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</si>
  <si>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</si>
  <si>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</si>
  <si>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</si>
  <si>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</si>
  <si>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</si>
  <si>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</si>
  <si>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</si>
  <si>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</si>
  <si>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</si>
  <si>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</si>
  <si>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</si>
  <si>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</si>
  <si>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</si>
  <si>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</si>
  <si>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</si>
  <si>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</si>
  <si>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</si>
  <si>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</si>
  <si>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</si>
  <si>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</si>
  <si>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</si>
  <si>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</si>
  <si>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</si>
  <si>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</si>
  <si>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</si>
  <si>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</si>
  <si>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</si>
  <si>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</si>
  <si>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</si>
  <si>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</si>
  <si>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</si>
  <si>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</si>
  <si>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</si>
  <si>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</si>
  <si>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</si>
  <si>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</si>
  <si>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</si>
  <si>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</si>
  <si>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</si>
  <si>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</si>
  <si>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</si>
  <si>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</si>
  <si>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</si>
  <si>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</si>
  <si>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</si>
  <si>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</si>
  <si>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</si>
  <si>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</si>
  <si>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</si>
  <si>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</si>
  <si>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</si>
  <si>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</si>
  <si>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</si>
  <si>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</si>
  <si>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</si>
  <si>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</si>
  <si>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</si>
  <si>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</si>
  <si>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</si>
  <si>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</si>
  <si>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</si>
  <si>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</si>
  <si>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</si>
  <si>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</si>
  <si>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</si>
  <si>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</si>
  <si>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</si>
  <si>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</si>
  <si>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</si>
  <si>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</si>
  <si>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</si>
  <si>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</si>
  <si>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</si>
  <si>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</si>
  <si>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</si>
  <si>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</si>
  <si>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</si>
  <si>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</si>
  <si>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</si>
  <si>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</si>
  <si>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</si>
  <si>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</si>
  <si>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</si>
  <si>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</si>
  <si>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</si>
  <si>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</si>
  <si>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</si>
  <si>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</si>
  <si>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</si>
  <si>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</si>
  <si>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</si>
  <si>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</si>
  <si>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</si>
  <si>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</si>
  <si>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</si>
  <si>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</si>
  <si>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</si>
  <si>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</si>
  <si>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</si>
  <si>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</si>
  <si>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</si>
  <si>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</si>
  <si>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</si>
  <si>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</si>
  <si>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</si>
  <si>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</si>
  <si>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</si>
  <si>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</si>
  <si>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</si>
  <si>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</si>
  <si>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</si>
  <si>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</si>
  <si>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</si>
  <si>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</si>
  <si>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</si>
  <si>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</si>
  <si>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</si>
  <si>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</si>
  <si>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</si>
  <si>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</si>
  <si>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</si>
  <si>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</si>
  <si>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</si>
  <si>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</si>
  <si>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</si>
  <si>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</si>
  <si>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</si>
  <si>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</si>
  <si>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</si>
  <si>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</si>
  <si>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</si>
  <si>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</si>
  <si>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</si>
  <si>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</si>
  <si>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</si>
  <si>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</si>
  <si>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</si>
  <si>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</si>
  <si>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</si>
  <si>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</si>
  <si>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</si>
  <si>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</si>
  <si>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</si>
  <si>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</si>
  <si>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</si>
  <si>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</si>
  <si>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</si>
  <si>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</si>
  <si>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</si>
  <si>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</si>
  <si>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</si>
  <si>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</si>
  <si>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</si>
  <si>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</si>
  <si>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</si>
  <si>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</si>
  <si>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</si>
  <si>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</si>
  <si>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</si>
  <si>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</si>
  <si>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</si>
  <si>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</si>
  <si>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</si>
  <si>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</si>
  <si>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</si>
  <si>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</si>
  <si>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</si>
  <si>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</si>
  <si>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</si>
  <si>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</si>
  <si>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</si>
  <si>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</si>
  <si>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</si>
  <si>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</si>
  <si>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</si>
  <si>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</si>
  <si>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</si>
  <si>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</si>
  <si>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</si>
  <si>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</si>
  <si>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</si>
  <si>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</si>
  <si>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</si>
  <si>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</si>
  <si>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</si>
  <si>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</si>
  <si>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</si>
  <si>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</si>
  <si>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</si>
  <si>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</si>
  <si>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</si>
  <si>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</si>
  <si>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</si>
  <si>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</si>
  <si>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</si>
  <si>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</si>
  <si>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</si>
  <si>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</si>
  <si>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</si>
  <si>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</si>
  <si>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</si>
  <si>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</si>
  <si>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</si>
  <si>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</si>
  <si>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</si>
  <si>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</si>
  <si>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</si>
  <si>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</si>
  <si>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</si>
  <si>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</si>
  <si>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</si>
  <si>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</si>
  <si>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</si>
  <si>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</si>
  <si>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</si>
  <si>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</si>
  <si>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</si>
  <si>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</si>
  <si>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</si>
  <si>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</si>
  <si>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</si>
  <si>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</si>
  <si>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</si>
  <si>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</si>
  <si>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</si>
  <si>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</si>
  <si>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</si>
  <si>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</si>
  <si>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</si>
  <si>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</si>
  <si>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</si>
  <si>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</si>
  <si>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</si>
  <si>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</si>
  <si>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</si>
  <si>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</si>
  <si>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</si>
  <si>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</si>
  <si>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</si>
  <si>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</si>
  <si>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</si>
  <si>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</si>
  <si>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</si>
  <si>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</si>
  <si>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</si>
  <si>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</si>
  <si>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</si>
  <si>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</si>
  <si>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</si>
  <si>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</si>
  <si>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</si>
  <si>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</si>
  <si>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</si>
  <si>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</si>
  <si>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</si>
  <si>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</si>
  <si>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</si>
  <si>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</si>
  <si>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</si>
  <si>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</si>
  <si>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</si>
  <si>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</si>
  <si>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</si>
  <si>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</si>
  <si>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</si>
  <si>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</si>
  <si>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</si>
  <si>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</si>
  <si>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</si>
  <si>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</si>
  <si>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</si>
  <si>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</si>
  <si>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</si>
  <si>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</si>
  <si>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</si>
  <si>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</si>
  <si>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</si>
  <si>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</si>
  <si>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</si>
  <si>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</si>
  <si>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</si>
  <si>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</si>
  <si>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</si>
  <si>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</si>
  <si>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</si>
  <si>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</si>
  <si>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</si>
  <si>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</si>
  <si>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</si>
  <si>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</si>
  <si>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</si>
  <si>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</si>
  <si>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</si>
  <si>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</si>
  <si>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</si>
  <si>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</si>
  <si>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</si>
  <si>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</si>
  <si>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</si>
  <si>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</si>
  <si>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</si>
  <si>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</si>
  <si>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</si>
  <si>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</si>
  <si>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</si>
  <si>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</si>
  <si>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</si>
  <si>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</si>
  <si>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</si>
  <si>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https://signup.varsityenergy.com/Home/EFl?productId=33017&amp;ver=english</t>
  </si>
  <si>
    <t>https://signup.varsityenergy.com/Home/EFl?productId=33018&amp;ver=english</t>
  </si>
  <si>
    <t>https://signup.chariotenergy.com//Home/TOS?productId=46064</t>
  </si>
  <si>
    <t>https://signup.chariotenergy.com//Home/TOS?productId=46065</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</si>
  <si>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</si>
  <si>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</si>
  <si>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</si>
  <si>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</si>
  <si>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</si>
  <si>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</si>
  <si>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</si>
  <si>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</si>
  <si>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</si>
  <si>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</si>
  <si>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</si>
  <si>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</si>
  <si>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https://signup.budgetpowertx.com/Home/TOS?productId=34636</t>
  </si>
  <si>
    <t>https://signup.budgetpowertx.com/Home/TOS?productId=32237</t>
  </si>
  <si>
    <t>https://signup.budgetpowertx.com/Home/YRAC?productId=34636</t>
  </si>
  <si>
    <t>https://signup.budgetpowertx.com/Home/EFL?productId=34636&amp;Promo=</t>
  </si>
  <si>
    <t>https://88fd201f32c53c2bd0fb-11ba98ed637230a2314ec7c228a44bda.ssl.cf5.rackcdn.com/202606/EFL-20260625-121200-CENTERPT-Essential Infusion Flex (English).pdf</t>
  </si>
  <si>
    <t>https://www.infuseenergy.com/signup/signup-step1/?id=1661503&amp;promotion=NONE&amp;valid=N&amp;referral=&amp;landingpage=ptc</t>
  </si>
  <si>
    <t>https://88fd201f32c53c2bd0fb-11ba98ed637230a2314ec7c228a44bda.ssl.cf5.rackcdn.com/202606/EFL-20260625-121200-ONCORD-Essential Infusion Flex (English).pdf</t>
  </si>
  <si>
    <t>https://www.infuseenergy.com/signup/signup-step1/?id=1661504&amp;promotion=NONE&amp;valid=N&amp;referral=&amp;landingpage=ptc</t>
  </si>
  <si>
    <t>https://88fd201f32c53c2bd0fb-11ba98ed637230a2314ec7c228a44bda.ssl.cf5.rackcdn.com/202606/EFL-20260625-121200-CENTERPT-Essential Infusion Green Flex (English).pdf</t>
  </si>
  <si>
    <t>https://www.infuseenergy.com/signup/signup-step1/?id=1661498&amp;promotion=NONE&amp;valid=N&amp;referral=&amp;landingpage=ptc</t>
  </si>
  <si>
    <t>https://88fd201f32c53c2bd0fb-11ba98ed637230a2314ec7c228a44bda.ssl.cf5.rackcdn.com/202606/EFL-20260625-121200-ONCORD-Essential Infusion Green Flex (English).pdf</t>
  </si>
  <si>
    <t>https://www.infuseenergy.com/signup/signup-step1/?id=1661499&amp;promotion=NONE&amp;valid=N&amp;referral=&amp;landingpage=ptc</t>
  </si>
  <si>
    <t>https://88fd201f32c53c2bd0fb-11ba98ed637230a2314ec7c228a44bda.ssl.cf5.rackcdn.com/202606/EFL-20260625-121200-CENTERPT-PTC Green Infusion Flex (English).pdf</t>
  </si>
  <si>
    <t>https://www.infuseenergy.com/signup/signup-step1/?id=1661508&amp;promotion=NONE&amp;valid=N&amp;referral=&amp;landingpage=ptc</t>
  </si>
  <si>
    <t>https://88fd201f32c53c2bd0fb-11ba98ed637230a2314ec7c228a44bda.ssl.cf5.rackcdn.com/202606/EFL-20260625-121200-ONCORD-PTC Green Infusion Flex (English).pdf</t>
  </si>
  <si>
    <t>https://www.infuseenergy.com/signup/signup-step1/?id=1661509&amp;promotion=NONE&amp;valid=N&amp;referral=&amp;landingpage=ptc</t>
  </si>
  <si>
    <t>https://88fd201f32c53c2bd0fb-11ba98ed637230a2314ec7c228a44bda.ssl.cf5.rackcdn.com/202606/EFL-20260625-121200-CENTERPT-PTC Infusion Flex (English).pdf</t>
  </si>
  <si>
    <t>https://www.infuseenergy.com/signup/signup-step1/?id=1661513&amp;promotion=NONE&amp;valid=N&amp;referral=&amp;landingpage=ptc</t>
  </si>
  <si>
    <t>https://88fd201f32c53c2bd0fb-11ba98ed637230a2314ec7c228a44bda.ssl.cf5.rackcdn.com/202606/EFL-20260625-121200-ONCORD-PTC Infusion Flex (English).pdf</t>
  </si>
  <si>
    <t>https://www.infuseenergy.com/signup/signup-step1/?id=1661514&amp;promotion=NONE&amp;valid=N&amp;referral=&amp;landingpage=ptc</t>
  </si>
  <si>
    <t>No Contract Advantage</t>
  </si>
  <si>
    <t>Get the advantage of no contracts! Leave anytime! Zero fees!</t>
  </si>
  <si>
    <t>https://e966f83b313c3b45ede3-64a631b37f7b69cdf842d11bca52af9c.ssl.cf5.rackcdn.com//202606/EFL-20260625-122700-CENTERPT-Stars and Stripes Flex (English).pdf</t>
  </si>
  <si>
    <t>https://www.joinarevolution.com/signup/signup-step1/?id=364530&amp;promotion=NONE&amp;valid=N&amp;referral=&amp;landingpage=ptc</t>
  </si>
  <si>
    <t>https://e966f83b313c3b45ede3-64a631b37f7b69cdf842d11bca52af9c.ssl.cf5.rackcdn.com//202606/EFL-20260625-122700-ONCORD-Stars and Stripes Flex (English).pdf</t>
  </si>
  <si>
    <t>https://www.joinarevolution.com/signup/signup-step1/?id=364531&amp;promotion=NONE&amp;valid=N&amp;referral=&amp;landingpage=ptc</t>
  </si>
  <si>
    <t>https://e966f83b313c3b45ede3-64a631b37f7b69cdf842d11bca52af9c.ssl.cf5.rackcdn.com//202606/EFL-20260625-122700-CENTERPT-Stars and Stripes Green Flex (English).pdf</t>
  </si>
  <si>
    <t>https://www.joinarevolution.com/signup/signup-step1/?id=364525&amp;promotion=NONE&amp;valid=N&amp;referral=&amp;landingpage=ptc</t>
  </si>
  <si>
    <t>https://e966f83b313c3b45ede3-64a631b37f7b69cdf842d11bca52af9c.ssl.cf5.rackcdn.com//202606/EFL-20260625-122700-ONCORD-Stars and Stripes Green Flex (English).pdf</t>
  </si>
  <si>
    <t>https://www.joinarevolution.com/signup/signup-step1/?id=364526&amp;promotion=NONE&amp;valid=N&amp;referral=&amp;landingpage=ptc</t>
  </si>
  <si>
    <t>https://e966f83b313c3b45ede3-64a631b37f7b69cdf842d11bca52af9c.ssl.cf5.rackcdn.com//202606/EFL-20260625-122700-CENTERPT-Liberty Bell Flex (English).pdf</t>
  </si>
  <si>
    <t>https://www.joinarevolution.com/signup/signup-step1/?id=364520&amp;promotion=NONE&amp;valid=N&amp;referral=&amp;landingpage=ptc</t>
  </si>
  <si>
    <t>https://e966f83b313c3b45ede3-64a631b37f7b69cdf842d11bca52af9c.ssl.cf5.rackcdn.com//202606/EFL-20260625-122700-ONCORD-Liberty Bell Flex (English).pdf</t>
  </si>
  <si>
    <t>https://www.joinarevolution.com/signup/signup-step1/?id=364521&amp;promotion=NONE&amp;valid=N&amp;referral=&amp;landingpage=ptc</t>
  </si>
  <si>
    <t>https://e966f83b313c3b45ede3-64a631b37f7b69cdf842d11bca52af9c.ssl.cf5.rackcdn.com//202606/EFL-20260625-122700-CENTERPT-Liberty Bell Green Flex (English).pdf</t>
  </si>
  <si>
    <t>https://www.joinarevolution.com/signup/signup-step1/?id=364515&amp;promotion=NONE&amp;valid=N&amp;referral=&amp;landingpage=ptc</t>
  </si>
  <si>
    <t>https://e966f83b313c3b45ede3-64a631b37f7b69cdf842d11bca52af9c.ssl.cf5.rackcdn.com//202606/EFL-20260625-122700-ONCORD-Liberty Bell Green Flex (English).pdf</t>
  </si>
  <si>
    <t>https://www.joinarevolution.com/signup/signup-step1/?id=364516&amp;promotion=NONE&amp;valid=N&amp;referral=&amp;landingpage=ptc</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</si>
  <si>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</si>
  <si>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</si>
  <si>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</si>
  <si>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</si>
  <si>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</si>
  <si>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</si>
  <si>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</si>
  <si>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</si>
  <si>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</si>
  <si>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</si>
  <si>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</si>
  <si>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</si>
  <si>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</si>
  <si>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</si>
  <si>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</si>
  <si>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</si>
  <si>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</si>
  <si>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</si>
  <si>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</si>
  <si>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</si>
  <si>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</si>
  <si>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</si>
  <si>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</si>
  <si>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</si>
  <si>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</si>
  <si>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</si>
  <si>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</si>
  <si>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</si>
  <si>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</si>
  <si>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</si>
  <si>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</si>
  <si>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</si>
  <si>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</si>
  <si>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</si>
  <si>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</si>
  <si>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</si>
  <si>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</si>
  <si>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</si>
  <si>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</si>
  <si>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</si>
  <si>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</si>
  <si>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</si>
  <si>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</si>
  <si>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</si>
  <si>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</si>
  <si>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</si>
  <si>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</si>
  <si>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</si>
  <si>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</si>
  <si>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</si>
  <si>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</si>
  <si>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</si>
  <si>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</si>
  <si>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</si>
  <si>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</si>
  <si>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</si>
  <si>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</si>
  <si>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</si>
  <si>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https://gb008a8dbfa8724-worx4uv1.adb.us-ashburn-1.oraclecloudapps.com/ords/worx4u/admin/efls/5403FFABB76C0050E06320F4000AB8BE/view</t>
  </si>
  <si>
    <t>https://signup.budgetpowertx.com/Home/TOS?productId=34710</t>
  </si>
  <si>
    <t>https://signup.budgetpowertx.com/Home/TOS?productId=34711</t>
  </si>
  <si>
    <t>https://signup.budgetpowertx.com/Home/TOS?productId=34709</t>
  </si>
  <si>
    <t>https://signup.budgetpowertx.com/Home/TOS?productId=34708</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</si>
  <si>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</si>
  <si>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</si>
  <si>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</si>
  <si>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</si>
  <si>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</si>
  <si>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</si>
  <si>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https://signup.budgetpowertx.com/Home/YRAC?productId=34710</t>
  </si>
  <si>
    <t>https://signup.budgetpowertx.com/Home/EFL?productId=34710&amp;Promo=</t>
  </si>
  <si>
    <t>https://signup.budgetpowertx.com/Home/YRAC?productId=34711</t>
  </si>
  <si>
    <t>https://signup.budgetpowertx.com/Home/EFL?productId=34711&amp;Promo=</t>
  </si>
  <si>
    <t>https://signup.budgetpowertx.com/Home/YRAC?productId=34709</t>
  </si>
  <si>
    <t>https://signup.budgetpowertx.com/Home/EFL?productId=34709&amp;Promo=</t>
  </si>
  <si>
    <t>https://signup.budgetpowertx.com/Home/YRAC?productId=34708</t>
  </si>
  <si>
    <t>https://signup.budgetpowertx.com/Home/EFL?productId=34708&amp;Promo=</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</si>
  <si>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</si>
  <si>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</si>
  <si>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</si>
  <si>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</si>
  <si>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</si>
  <si>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</si>
  <si>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</si>
  <si>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</si>
  <si>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</si>
  <si>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</si>
  <si>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</si>
  <si>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</si>
  <si>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</si>
  <si>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</si>
  <si>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</si>
  <si>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</si>
  <si>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</si>
  <si>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</si>
  <si>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</si>
  <si>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https://bit.ly/4y0MpwE</t>
  </si>
  <si>
    <t>https://bit.ly/3QRrkUw</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</si>
  <si>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</si>
  <si>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</si>
  <si>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</si>
  <si>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</si>
  <si>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</si>
  <si>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</si>
  <si>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</si>
  <si>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</si>
  <si>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https://signup.budgetpowertx.com/Home/TOS?productId=34713</t>
  </si>
  <si>
    <t>https://signup.budgetpowertx.com/Home/TOS?productId=34717</t>
  </si>
  <si>
    <t>https://signup.budgetpowertx.com/Home/TOS?productId=34720</t>
  </si>
  <si>
    <t>https://signup.budgetpowertx.com/Home/TOS?productId=34714</t>
  </si>
  <si>
    <t>https://signup.budgetpowertx.com/Home/TOS?productId=34722</t>
  </si>
  <si>
    <t>https://signup.chariotenergy.com//Home/TOS?productId=46220</t>
  </si>
  <si>
    <t>https://signup.chariotenergy.com//Home/TOS?productId=46215</t>
  </si>
  <si>
    <t>https://signup.chariotenergy.com//Home/TOS?productId=46268</t>
  </si>
  <si>
    <t>https://signup.chariotenergy.com//Home/TOS?productId=46266</t>
  </si>
  <si>
    <t>https://signup.chariotenergy.com//Home/TOS?productId=46267</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</si>
  <si>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</si>
  <si>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</si>
  <si>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</si>
  <si>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</si>
  <si>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</si>
  <si>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</si>
  <si>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</si>
  <si>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</si>
  <si>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</si>
  <si>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</si>
  <si>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</si>
  <si>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https://signup.budgetpowertx.com/Home/YRAC?productId=34713</t>
  </si>
  <si>
    <t>https://signup.budgetpowertx.com/Home/EFL?productId=34713&amp;Promo=</t>
  </si>
  <si>
    <t>https://signup.budgetpowertx.com/Home/YRAC?productId=34717</t>
  </si>
  <si>
    <t>https://signup.budgetpowertx.com/Home/EFL?productId=34717&amp;Promo=</t>
  </si>
  <si>
    <t>https://signup.budgetpowertx.com/Home/YRAC?productId=34720</t>
  </si>
  <si>
    <t>https://signup.budgetpowertx.com/Home/EFL?productId=34720&amp;Promo=</t>
  </si>
  <si>
    <t>https://signup.budgetpowertx.com/Home/YRAC?productId=34714</t>
  </si>
  <si>
    <t>https://signup.budgetpowertx.com/Home/EFL?productId=34714&amp;Promo=</t>
  </si>
  <si>
    <t>https://signup.budgetpowertx.com/Home/YRAC?productId=34722</t>
  </si>
  <si>
    <t>https://signup.budgetpowertx.com/Home/EFL?productId=34722&amp;Promo=</t>
  </si>
  <si>
    <t>https://signup.chariotenergy.com//Home/TOS?productId=46221</t>
  </si>
  <si>
    <t>https://signup.chariotenergy.com//Home/YRAC?productId=46221</t>
  </si>
  <si>
    <t>https://signup.chariotenergy.com//Home/EFl?productId=46221</t>
  </si>
  <si>
    <t>https://signup.chariotenergy.com//Home/YRAC?productId=46220</t>
  </si>
  <si>
    <t>https://signup.chariotenergy.com//Home/EFl?productId=46220</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</si>
  <si>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</si>
  <si>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</si>
  <si>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</si>
  <si>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</si>
  <si>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</si>
  <si>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</si>
  <si>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https://signup.chariotenergy.com//Home/YRAC?productId=46215</t>
  </si>
  <si>
    <t>https://signup.chariotenergy.com//Home/EFl?productId=46215</t>
  </si>
  <si>
    <t>https://signup.chariotenergy.com//Home/YRAC?productId=46268</t>
  </si>
  <si>
    <t>https://signup.chariotenergy.com//Home/EFl?productId=46268</t>
  </si>
  <si>
    <t>https://signup.chariotenergy.com//Home/YRAC?productId=46266</t>
  </si>
  <si>
    <t>https://signup.chariotenergy.com//Home/EFl?productId=46266</t>
  </si>
  <si>
    <t>https://signup.chariotenergy.com//Home/YRAC?productId=46267</t>
  </si>
  <si>
    <t>https://signup.chariotenergy.com//Home/EFl?productId=46267</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</si>
  <si>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</si>
  <si>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</si>
  <si>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</si>
  <si>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</si>
  <si>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</si>
  <si>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</si>
  <si>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</si>
  <si>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</si>
  <si>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</si>
  <si>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</si>
  <si>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</si>
  <si>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</si>
  <si>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</si>
  <si>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</si>
  <si>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</si>
  <si>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</si>
  <si>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</si>
  <si>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https://bit.ly/44C9KHs</t>
  </si>
  <si>
    <t>https://bit.ly/3TebqnZ</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</si>
  <si>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</si>
  <si>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</si>
  <si>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</si>
  <si>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</si>
  <si>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</si>
  <si>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</si>
  <si>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</si>
  <si>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</si>
  <si>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https://gb008a8dbfa8724-worx4uv1.adb.us-ashburn-1.oraclecloudapps.com/ords/worx4u/admin/efls/5592BBD347AF5C3CE06382F2000AD3E4/view</t>
  </si>
  <si>
    <t>https://gb008a8dbfa8724-worx4uv1.adb.us-ashburn-1.oraclecloudapps.com/ords/worx4u/admin/efls/5592BBE04EAA5C4FE06382F2000ACB11/view</t>
  </si>
  <si>
    <t>https://gb008a8dbfa8724-worx4uv1.adb.us-ashburn-1.oraclecloudapps.com/ords/worx4u/admin/efls/55929EB459197D64E06382F2000A57E8/view</t>
  </si>
  <si>
    <t>https://gb008a8dbfa8724-worx4uv1.adb.us-ashburn-1.oraclecloudapps.com/ords/worx4u/admin/efls/5592F42E623705BCE06382F2000A9A0E/view</t>
  </si>
  <si>
    <t>https://gb008a8dbfa8724-worx4uv1.adb.us-ashburn-1.oraclecloudapps.com/ords/worx4u/admin/efls/5592DE7455AE5E81E06382F2000AA512/view</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</si>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</sst>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46207.5</c:v>
                </c:pt>
                <c:pt idx="1">
                  <c:v>46208.5</c:v>
                </c:pt>
                <c:pt idx="2">
                  <c:v>46209.5</c:v>
                </c:pt>
                <c:pt idx="3">
                  <c:v>46210.5</c:v>
                </c:pt>
                <c:pt idx="4">
                  <c:v>46211.5</c:v>
                </c:pt>
                <c:pt idx="5">
                  <c:v>46212.5</c:v>
                </c:pt>
                <c:pt idx="6">
                  <c:v>46213.5</c:v>
                </c:pt>
                <c:pt idx="7">
                  <c:v>46214.5</c:v>
                </c:pt>
                <c:pt idx="8">
                  <c:v>46215.5</c:v>
                </c:pt>
                <c:pt idx="9">
                  <c:v>46216.5</c:v>
                </c:pt>
                <c:pt idx="10">
                  <c:v>46217.5</c:v>
                </c:pt>
                <c:pt idx="11">
                  <c:v>46218.5</c:v>
                </c:pt>
                <c:pt idx="12">
                  <c:v>46219.5</c:v>
                </c:pt>
                <c:pt idx="13">
                  <c:v>46220.5</c:v>
                </c:pt>
                <c:pt idx="14">
                  <c:v>46221.5</c:v>
                </c:pt>
                <c:pt idx="15">
                  <c:v>46222.5</c:v>
                </c:pt>
                <c:pt idx="16">
                  <c:v>46223.5</c:v>
                </c:pt>
                <c:pt idx="17">
                  <c:v>46224.5</c:v>
                </c:pt>
                <c:pt idx="18">
                  <c:v>46225.5</c:v>
                </c:pt>
                <c:pt idx="19">
                  <c:v>46226.5</c:v>
                </c:pt>
                <c:pt idx="20">
                  <c:v>46227.5</c:v>
                </c:pt>
                <c:pt idx="21">
                  <c:v>46228.5</c:v>
                </c:pt>
                <c:pt idx="22">
                  <c:v>46229.5</c:v>
                </c:pt>
                <c:pt idx="23">
                  <c:v>46230.5</c:v>
                </c:pt>
                <c:pt idx="24">
                  <c:v>46231.5</c:v>
                </c:pt>
                <c:pt idx="25">
                  <c:v>46232.5</c:v>
                </c:pt>
                <c:pt idx="26">
                  <c:v>46233.5</c:v>
                </c:pt>
                <c:pt idx="27">
                  <c:v>46234.5</c:v>
                </c:pt>
                <c:pt idx="28">
                  <c:v>46235.5</c:v>
                </c:pt>
                <c:pt idx="29">
                  <c:v>46236.5</c:v>
                </c:pt>
                <c:pt idx="30">
                  <c:v>46237.5</c:v>
                </c:pt>
                <c:pt idx="31">
                  <c:v>46238.5</c:v>
                </c:pt>
                <c:pt idx="32">
                  <c:v>46239.5</c:v>
                </c:pt>
                <c:pt idx="33">
                  <c:v>46240.5</c:v>
                </c:pt>
                <c:pt idx="34">
                  <c:v>46241.5</c:v>
                </c:pt>
                <c:pt idx="35">
                  <c:v>46242.5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46207.5</c:v>
                </c:pt>
                <c:pt idx="1">
                  <c:v>46208.5</c:v>
                </c:pt>
                <c:pt idx="2">
                  <c:v>46209.5</c:v>
                </c:pt>
                <c:pt idx="3">
                  <c:v>46210.5</c:v>
                </c:pt>
                <c:pt idx="4">
                  <c:v>46211.5</c:v>
                </c:pt>
                <c:pt idx="5">
                  <c:v>46212.5</c:v>
                </c:pt>
                <c:pt idx="6">
                  <c:v>46213.5</c:v>
                </c:pt>
                <c:pt idx="7">
                  <c:v>46214.5</c:v>
                </c:pt>
                <c:pt idx="8">
                  <c:v>46215.5</c:v>
                </c:pt>
                <c:pt idx="9">
                  <c:v>46216.5</c:v>
                </c:pt>
                <c:pt idx="10">
                  <c:v>46217.5</c:v>
                </c:pt>
                <c:pt idx="11">
                  <c:v>46218.5</c:v>
                </c:pt>
                <c:pt idx="12">
                  <c:v>46219.5</c:v>
                </c:pt>
                <c:pt idx="13">
                  <c:v>46220.5</c:v>
                </c:pt>
                <c:pt idx="14">
                  <c:v>46221.5</c:v>
                </c:pt>
                <c:pt idx="15">
                  <c:v>46222.5</c:v>
                </c:pt>
                <c:pt idx="16">
                  <c:v>46223.5</c:v>
                </c:pt>
                <c:pt idx="17">
                  <c:v>46224.5</c:v>
                </c:pt>
                <c:pt idx="18">
                  <c:v>46225.5</c:v>
                </c:pt>
                <c:pt idx="19">
                  <c:v>46226.5</c:v>
                </c:pt>
                <c:pt idx="20">
                  <c:v>46227.5</c:v>
                </c:pt>
                <c:pt idx="21">
                  <c:v>46228.5</c:v>
                </c:pt>
                <c:pt idx="22">
                  <c:v>46229.5</c:v>
                </c:pt>
                <c:pt idx="23">
                  <c:v>46230.5</c:v>
                </c:pt>
                <c:pt idx="24">
                  <c:v>46231.5</c:v>
                </c:pt>
                <c:pt idx="25">
                  <c:v>46232.5</c:v>
                </c:pt>
                <c:pt idx="26">
                  <c:v>46233.5</c:v>
                </c:pt>
                <c:pt idx="27">
                  <c:v>46234.5</c:v>
                </c:pt>
                <c:pt idx="28">
                  <c:v>46235.5</c:v>
                </c:pt>
                <c:pt idx="29">
                  <c:v>46236.5</c:v>
                </c:pt>
                <c:pt idx="30">
                  <c:v>46237.5</c:v>
                </c:pt>
                <c:pt idx="31">
                  <c:v>46238.5</c:v>
                </c:pt>
                <c:pt idx="32">
                  <c:v>46239.5</c:v>
                </c:pt>
                <c:pt idx="33">
                  <c:v>46240.5</c:v>
                </c:pt>
                <c:pt idx="34">
                  <c:v>46241.5</c:v>
                </c:pt>
                <c:pt idx="35">
                  <c:v>46242.5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76936C66-8777-452C-8BCD-CBDD3AE97B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8D88BA37-A33D-4F41-9C4D-0D9ECDFA95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FBDD4E9D-0A5E-4850-B3A3-2DF7EEDA54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45404CFE-260C-4CCE-955D-E1B1F4A471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BF006DD-3044-4087-B6E2-107F057E77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82EA65B5-49CA-47AE-B311-691AA12EA5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07FBBFD7-E0FC-4416-BFE3-ACC104652B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E45A90B0-2724-4A64-AD89-1F70E1BC6B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77DA8C08-1ECE-45A6-8447-5966606AC1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C47AD705-3817-4A57-AE85-EB5BE7C58C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814CCF2-4CBA-4275-ACDA-EEB0C14275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89882527-A83C-4945-8095-43A3EF3880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E3A6D787-9874-457C-89DE-58DB2752E1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373F9430-F081-4251-83DE-1D2AD90F52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59D3B18-3902-4CD9-88FD-310F1520C6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916C13E5-C2FC-4909-905B-7D4677481F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BE419862-E564-44A4-86FC-960DBFD90E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B1A5A7DA-107A-4F4B-872D-4D63814694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DFC4E093-9BCC-4E55-837C-F992C99921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D10012F3-DF0A-476C-89E5-10A9727107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54A64276-4A94-446B-925C-C68FADA398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25281068-A8D7-4C83-AF52-5A6D84ED27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A087E1E2-6CAF-4872-B72E-CC751F2F3C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9869CE6A-8319-4DCD-8563-7A6E595E1C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97A727F8-DC17-40D1-B4D1-0A57C6F2B25A}"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7/4/26 10:30a</v>
      </c>
      <c r="B1" s="203"/>
      <c r="C1" s="203"/>
      <c r="D1" s="203"/>
      <c r="E1" s="203"/>
      <c r="F1" s="203"/>
      <c r="G1" s="203"/>
      <c r="H1" s="203"/>
      <c r="I1" s="157"/>
      <c r="J1" s="157"/>
      <c r="K1" s="157"/>
      <c r="L1" s="157"/>
      <c r="M1" s="157"/>
      <c r="N1" s="277"/>
      <c r="O1" s="158"/>
      <c r="P1" s="158"/>
      <c r="Q1" s="235"/>
      <c r="R1" s="158">
        <f>Database!$C$3</f>
        <v>46208.9375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46207.4375</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46207</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46207.5</v>
      </c>
      <c r="GV7" s="107">
        <f t="shared" ref="GV7:ID7" si="4">GU7+1</f>
        <v>46208.5</v>
      </c>
      <c r="GW7" s="107">
        <f t="shared" si="4"/>
        <v>46209.5</v>
      </c>
      <c r="GX7" s="107">
        <f t="shared" si="4"/>
        <v>46210.5</v>
      </c>
      <c r="GY7" s="107">
        <f t="shared" si="4"/>
        <v>46211.5</v>
      </c>
      <c r="GZ7" s="107">
        <f t="shared" si="4"/>
        <v>46212.5</v>
      </c>
      <c r="HA7" s="107">
        <f t="shared" si="4"/>
        <v>46213.5</v>
      </c>
      <c r="HB7" s="107">
        <f t="shared" si="4"/>
        <v>46214.5</v>
      </c>
      <c r="HC7" s="107">
        <f t="shared" si="4"/>
        <v>46215.5</v>
      </c>
      <c r="HD7" s="107">
        <f t="shared" si="4"/>
        <v>46216.5</v>
      </c>
      <c r="HE7" s="107">
        <f t="shared" si="4"/>
        <v>46217.5</v>
      </c>
      <c r="HF7" s="107">
        <f t="shared" si="4"/>
        <v>46218.5</v>
      </c>
      <c r="HG7" s="107">
        <f t="shared" si="4"/>
        <v>46219.5</v>
      </c>
      <c r="HH7" s="107">
        <f t="shared" si="4"/>
        <v>46220.5</v>
      </c>
      <c r="HI7" s="107">
        <f t="shared" si="4"/>
        <v>46221.5</v>
      </c>
      <c r="HJ7" s="107">
        <f t="shared" si="4"/>
        <v>46222.5</v>
      </c>
      <c r="HK7" s="107">
        <f t="shared" si="4"/>
        <v>46223.5</v>
      </c>
      <c r="HL7" s="107">
        <f t="shared" si="4"/>
        <v>46224.5</v>
      </c>
      <c r="HM7" s="107">
        <f t="shared" si="4"/>
        <v>46225.5</v>
      </c>
      <c r="HN7" s="107">
        <f t="shared" si="4"/>
        <v>46226.5</v>
      </c>
      <c r="HO7" s="107">
        <f t="shared" si="4"/>
        <v>46227.5</v>
      </c>
      <c r="HP7" s="107">
        <f t="shared" si="4"/>
        <v>46228.5</v>
      </c>
      <c r="HQ7" s="107">
        <f t="shared" si="4"/>
        <v>46229.5</v>
      </c>
      <c r="HR7" s="107">
        <f t="shared" si="4"/>
        <v>46230.5</v>
      </c>
      <c r="HS7" s="107">
        <f t="shared" si="4"/>
        <v>46231.5</v>
      </c>
      <c r="HT7" s="107">
        <f t="shared" si="4"/>
        <v>46232.5</v>
      </c>
      <c r="HU7" s="107">
        <f t="shared" si="4"/>
        <v>46233.5</v>
      </c>
      <c r="HV7" s="107">
        <f t="shared" si="4"/>
        <v>46234.5</v>
      </c>
      <c r="HW7" s="107">
        <f t="shared" si="4"/>
        <v>46235.5</v>
      </c>
      <c r="HX7" s="107">
        <f t="shared" si="4"/>
        <v>46236.5</v>
      </c>
      <c r="HY7" s="107">
        <f t="shared" si="4"/>
        <v>46237.5</v>
      </c>
      <c r="HZ7" s="107">
        <f t="shared" si="4"/>
        <v>46238.5</v>
      </c>
      <c r="IA7" s="107">
        <f t="shared" si="4"/>
        <v>46239.5</v>
      </c>
      <c r="IB7" s="107">
        <f t="shared" si="4"/>
        <v>46240.5</v>
      </c>
      <c r="IC7" s="107">
        <f t="shared" si="4"/>
        <v>46241.5</v>
      </c>
      <c r="ID7" s="107">
        <f t="shared" si="4"/>
        <v>46242.5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6.4579055441478443</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7.3778234086242298</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8.3963039014373724</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9.3819301848049275</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10.400410677618069</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11.386036960985626</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0.41273100616016428</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1.431211498973306</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2.4168377823408624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3.4353182751540041</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INDEX(Database!BO$8:BO$327,Plan_DBRow)</f>
        <v>#VALUE!</v>
      </c>
      <c r="BG20" s="1">
        <v>11</v>
      </c>
      <c r="BH20" s="121">
        <f t="shared" si="8"/>
        <v>4.420944558521561</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5.4394250513347027</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&amp;IFERROR("-"&amp;INDEX(Database!$D$8:$D$327,Plan_DBRow),"")&amp;", ©2025 PTP, LLC"&amp;IF(Show_Plan,"
Please email me free RateAlerts for this usage and new plan:
"&amp;$BU$2,"")</f>
        <v>Ver 7/4/26.10,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6.4579055441478443</v>
      </c>
      <c r="ED22">
        <v>7.3778234086242298</v>
      </c>
      <c r="EE22">
        <v>8.3963039014373724</v>
      </c>
      <c r="EF22">
        <v>9.3819301848049275</v>
      </c>
      <c r="EG22">
        <v>10.400410677618069</v>
      </c>
      <c r="EH22">
        <v>11.386036960985626</v>
      </c>
      <c r="EI22">
        <v>0.41273100616016428</v>
      </c>
      <c r="EJ22">
        <v>1.431211498973306</v>
      </c>
      <c r="EK22">
        <v>2.4168377823408624</v>
      </c>
      <c r="EL22">
        <v>3.4353182751540041</v>
      </c>
      <c r="EM22">
        <v>4.420944558521561</v>
      </c>
      <c r="EN22">
        <v>5.4394250513347027</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IF(More_Plans,IF(Locked,IF(Selected_Plan,$BZ26,$BV26),IFERROR(PROPER(INDEX(Database!$G$8:$G$327,$BQ26)),"")),"")</f>
        <v/>
      </c>
      <c r="C26" s="293"/>
      <c r="D26" s="293"/>
      <c r="E26" s="293"/>
      <c r="F26" s="293"/>
      <c r="G26" s="259" t="str">
        <f>IF(Locked,"",IFERROR(HYPERLINK(INDEX(Database!$Y$8:$Y$327,$BQ26),"EFL"),""))</f>
        <v/>
      </c>
      <c r="H26" s="259" t="str">
        <f>IF(Locked,"",IFERROR(HYPERLINK(INDEX(Database!$U$8:$U$327,$BQ26),"TOS"),""))</f>
        <v/>
      </c>
      <c r="I26" s="287" t="str">
        <f>IFERROR(INDEX(Database!$Q$8:$Q$327,$BQ26),"")</f>
        <v/>
      </c>
      <c r="J26" s="28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IFERROR(INDEX(Database!$BJ$8:$BJ$327,$BQ26),"")</f>
        <v/>
      </c>
      <c r="X26" s="30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MATCH(SUBSTITUTE(INDEX(Database!$U$8:$U$327,$BQ26),"~","~~"),TOS!$C$6:$C$213,0)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IF(More_Plans,IF(Locked,IF(Selected_Plan,$BZ27,$BV27),IFERROR(PROPER(INDEX(Database!$G$8:$G$327,$BQ27)),"")),"")</f>
        <v/>
      </c>
      <c r="C27" s="285"/>
      <c r="D27" s="285"/>
      <c r="E27" s="285"/>
      <c r="F27" s="285"/>
      <c r="G27" s="260" t="str">
        <f>IF(Locked,"",IFERROR(HYPERLINK(INDEX(Database!$Y$8:$Y$327,$BQ27),"EFL"),""))</f>
        <v/>
      </c>
      <c r="H27" s="260" t="str">
        <f>IF(Locked,"",IFERROR(HYPERLINK(INDEX(Database!$U$8:$U$327,$BQ27),"TOS"),""))</f>
        <v/>
      </c>
      <c r="I27" s="284" t="str">
        <f>IFERROR(INDEX(Database!$Q$8:$Q$327,$BQ27),"")</f>
        <v/>
      </c>
      <c r="J27" s="284"/>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IFERROR(INDEX(Database!$BJ$8:$BJ$327,$BQ27),"")</f>
        <v/>
      </c>
      <c r="X27" s="30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MATCH(SUBSTITUTE(INDEX(Database!$U$8:$U$327,$BQ27),"~","~~"),TOS!$C$6:$C$213,0)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IF(More_Plans,IF(Locked,IF(Selected_Plan,$BZ28,$BV28),IFERROR(PROPER(INDEX(Database!$G$8:$G$327,$BQ28)),"")),"")</f>
        <v/>
      </c>
      <c r="C28" s="285"/>
      <c r="D28" s="285"/>
      <c r="E28" s="285"/>
      <c r="F28" s="285"/>
      <c r="G28" s="260" t="str">
        <f>IF(Locked,"",IFERROR(HYPERLINK(INDEX(Database!$Y$8:$Y$327,$BQ28),"EFL"),""))</f>
        <v/>
      </c>
      <c r="H28" s="260" t="str">
        <f>IF(Locked,"",IFERROR(HYPERLINK(INDEX(Database!$U$8:$U$327,$BQ28),"TOS"),""))</f>
        <v/>
      </c>
      <c r="I28" s="284" t="str">
        <f>IFERROR(INDEX(Database!$Q$8:$Q$327,$BQ28),"")</f>
        <v/>
      </c>
      <c r="J28" s="284"/>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IFERROR(INDEX(Database!$BJ$8:$BJ$327,$BQ28),"")</f>
        <v/>
      </c>
      <c r="X28" s="30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MATCH(SUBSTITUTE(INDEX(Database!$U$8:$U$327,$BQ28),"~","~~"),TOS!$C$6:$C$213,0)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IF(More_Plans,IF(Locked,IF(Selected_Plan,$BZ29,$BV29),IFERROR(PROPER(INDEX(Database!$G$8:$G$327,$BQ29)),"")),"")</f>
        <v/>
      </c>
      <c r="C29" s="285"/>
      <c r="D29" s="285"/>
      <c r="E29" s="285"/>
      <c r="F29" s="285"/>
      <c r="G29" s="260" t="str">
        <f>IF(Locked,"",IFERROR(HYPERLINK(INDEX(Database!$Y$8:$Y$327,$BQ29),"EFL"),""))</f>
        <v/>
      </c>
      <c r="H29" s="260" t="str">
        <f>IF(Locked,"",IFERROR(HYPERLINK(INDEX(Database!$U$8:$U$327,$BQ29),"TOS"),""))</f>
        <v/>
      </c>
      <c r="I29" s="284" t="str">
        <f>IFERROR(INDEX(Database!$Q$8:$Q$327,$BQ29),"")</f>
        <v/>
      </c>
      <c r="J29" s="284"/>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IFERROR(INDEX(Database!$BJ$8:$BJ$327,$BQ29),"")</f>
        <v/>
      </c>
      <c r="X29" s="30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MATCH(SUBSTITUTE(INDEX(Database!$U$8:$U$327,$BQ29),"~","~~"),TOS!$C$6:$C$213,0)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IF(More_Plans,IF(Locked,IF(Selected_Plan,$BZ30,$BV30),IFERROR(PROPER(INDEX(Database!$G$8:$G$327,$BQ30)),"")),"")</f>
        <v/>
      </c>
      <c r="C30" s="285"/>
      <c r="D30" s="285"/>
      <c r="E30" s="285"/>
      <c r="F30" s="285"/>
      <c r="G30" s="260" t="str">
        <f>IF(Locked,"",IFERROR(HYPERLINK(INDEX(Database!$Y$8:$Y$327,$BQ30),"EFL"),""))</f>
        <v/>
      </c>
      <c r="H30" s="260" t="str">
        <f>IF(Locked,"",IFERROR(HYPERLINK(INDEX(Database!$U$8:$U$327,$BQ30),"TOS"),""))</f>
        <v/>
      </c>
      <c r="I30" s="284" t="str">
        <f>IFERROR(INDEX(Database!$Q$8:$Q$327,$BQ30),"")</f>
        <v/>
      </c>
      <c r="J30" s="284"/>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IFERROR(INDEX(Database!$BJ$8:$BJ$327,$BQ30),"")</f>
        <v/>
      </c>
      <c r="X30" s="30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MATCH(SUBSTITUTE(INDEX(Database!$U$8:$U$327,$BQ30),"~","~~"),TOS!$C$6:$C$213,0)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IF(More_Plans,IF(Locked,IF(Selected_Plan,$BZ31,$BV31),IFERROR(PROPER(INDEX(Database!$G$8:$G$327,$BQ31)),"")),"")</f>
        <v/>
      </c>
      <c r="C31" s="285"/>
      <c r="D31" s="285"/>
      <c r="E31" s="285"/>
      <c r="F31" s="285"/>
      <c r="G31" s="260" t="str">
        <f>IF(Locked,"",IFERROR(HYPERLINK(INDEX(Database!$Y$8:$Y$327,$BQ31),"EFL"),""))</f>
        <v/>
      </c>
      <c r="H31" s="260" t="str">
        <f>IF(Locked,"",IFERROR(HYPERLINK(INDEX(Database!$U$8:$U$327,$BQ31),"TOS"),""))</f>
        <v/>
      </c>
      <c r="I31" s="284" t="str">
        <f>IFERROR(INDEX(Database!$Q$8:$Q$327,$BQ31),"")</f>
        <v/>
      </c>
      <c r="J31" s="284"/>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IFERROR(INDEX(Database!$BJ$8:$BJ$327,$BQ31),"")</f>
        <v/>
      </c>
      <c r="X31" s="30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MATCH(SUBSTITUTE(INDEX(Database!$U$8:$U$327,$BQ31),"~","~~"),TOS!$C$6:$C$213,0)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IF(More_Plans,IF(Locked,IF(Selected_Plan,$BZ32,$BV32),IFERROR(PROPER(INDEX(Database!$G$8:$G$327,$BQ32)),"")),"")</f>
        <v/>
      </c>
      <c r="C32" s="285"/>
      <c r="D32" s="285"/>
      <c r="E32" s="285"/>
      <c r="F32" s="285"/>
      <c r="G32" s="260" t="str">
        <f>IF(Locked,"",IFERROR(HYPERLINK(INDEX(Database!$Y$8:$Y$327,$BQ32),"EFL"),""))</f>
        <v/>
      </c>
      <c r="H32" s="260" t="str">
        <f>IF(Locked,"",IFERROR(HYPERLINK(INDEX(Database!$U$8:$U$327,$BQ32),"TOS"),""))</f>
        <v/>
      </c>
      <c r="I32" s="284" t="str">
        <f>IFERROR(INDEX(Database!$Q$8:$Q$327,$BQ32),"")</f>
        <v/>
      </c>
      <c r="J32" s="284"/>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IFERROR(INDEX(Database!$BJ$8:$BJ$327,$BQ32),"")</f>
        <v/>
      </c>
      <c r="X32" s="30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MATCH(SUBSTITUTE(INDEX(Database!$U$8:$U$327,$BQ32),"~","~~"),TOS!$C$6:$C$213,0)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IF(More_Plans,IF(Locked,IF(Selected_Plan,$BZ33,$BV33),IFERROR(PROPER(INDEX(Database!$G$8:$G$327,$BQ33)),"")),"")</f>
        <v/>
      </c>
      <c r="C33" s="285"/>
      <c r="D33" s="285"/>
      <c r="E33" s="285"/>
      <c r="F33" s="285"/>
      <c r="G33" s="260" t="str">
        <f>IF(Locked,"",IFERROR(HYPERLINK(INDEX(Database!$Y$8:$Y$327,$BQ33),"EFL"),""))</f>
        <v/>
      </c>
      <c r="H33" s="260" t="str">
        <f>IF(Locked,"",IFERROR(HYPERLINK(INDEX(Database!$U$8:$U$327,$BQ33),"TOS"),""))</f>
        <v/>
      </c>
      <c r="I33" s="284" t="str">
        <f>IFERROR(INDEX(Database!$Q$8:$Q$327,$BQ33),"")</f>
        <v/>
      </c>
      <c r="J33" s="284"/>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IFERROR(INDEX(Database!$BJ$8:$BJ$327,$BQ33),"")</f>
        <v/>
      </c>
      <c r="X33" s="30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MATCH(SUBSTITUTE(INDEX(Database!$U$8:$U$327,$BQ33),"~","~~"),TOS!$C$6:$C$213,0)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IF(More_Plans,IF(Locked,IF(Selected_Plan,$BZ34,$BV34),IFERROR(PROPER(INDEX(Database!$G$8:$G$327,$BQ34)),"")),"")</f>
        <v/>
      </c>
      <c r="C34" s="285"/>
      <c r="D34" s="285"/>
      <c r="E34" s="285"/>
      <c r="F34" s="285"/>
      <c r="G34" s="260" t="str">
        <f>IF(Locked,"",IFERROR(HYPERLINK(INDEX(Database!$Y$8:$Y$327,$BQ34),"EFL"),""))</f>
        <v/>
      </c>
      <c r="H34" s="260" t="str">
        <f>IF(Locked,"",IFERROR(HYPERLINK(INDEX(Database!$U$8:$U$327,$BQ34),"TOS"),""))</f>
        <v/>
      </c>
      <c r="I34" s="284" t="str">
        <f>IFERROR(INDEX(Database!$Q$8:$Q$327,$BQ34),"")</f>
        <v/>
      </c>
      <c r="J34" s="284"/>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IFERROR(INDEX(Database!$BJ$8:$BJ$327,$BQ34),"")</f>
        <v/>
      </c>
      <c r="X34" s="30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MATCH(SUBSTITUTE(INDEX(Database!$U$8:$U$327,$BQ34),"~","~~"),TOS!$C$6:$C$213,0)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IF(More_Plans,IF(Locked,IF(Selected_Plan,$BZ35,$BV35),IFERROR(PROPER(INDEX(Database!$G$8:$G$327,$BQ35)),"")),"")</f>
        <v/>
      </c>
      <c r="C35" s="285"/>
      <c r="D35" s="285"/>
      <c r="E35" s="285"/>
      <c r="F35" s="285"/>
      <c r="G35" s="260" t="str">
        <f>IF(Locked,"",IFERROR(HYPERLINK(INDEX(Database!$Y$8:$Y$327,$BQ35),"EFL"),""))</f>
        <v/>
      </c>
      <c r="H35" s="260" t="str">
        <f>IF(Locked,"",IFERROR(HYPERLINK(INDEX(Database!$U$8:$U$327,$BQ35),"TOS"),""))</f>
        <v/>
      </c>
      <c r="I35" s="284" t="str">
        <f>IFERROR(INDEX(Database!$Q$8:$Q$327,$BQ35),"")</f>
        <v/>
      </c>
      <c r="J35" s="284"/>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IFERROR(INDEX(Database!$BJ$8:$BJ$327,$BQ35),"")</f>
        <v/>
      </c>
      <c r="X35" s="30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MATCH(SUBSTITUTE(INDEX(Database!$U$8:$U$327,$BQ35),"~","~~"),TOS!$C$6:$C$213,0)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IF(Locked,"",IF(Sign_Up,IF(LEFT(INDEX(Database!$Z$8:$Z$327,Plan_DBRow),4)="http",HYPERLINK(INDEX(Database!$Z$8:$Z$327,Plan_DBRow),"Sign Up!"),HYPERLINK("Call "&amp;INDEX(Database!$AB$8:$AB$327,Plan_DBRow)&amp;"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2187</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04, 2026 10:30a)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46207.4375</v>
      </c>
      <c r="C3" s="41">
        <f>A3+1.5</f>
        <v>46208.9375</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6.4579055441478443</v>
      </c>
      <c r="BT4" s="143">
        <v>7.3778234086242298</v>
      </c>
      <c r="BU4" s="143">
        <v>8.3963039014373724</v>
      </c>
      <c r="BV4" s="143">
        <v>9.3819301848049275</v>
      </c>
      <c r="BW4" s="143">
        <v>10.400410677618069</v>
      </c>
      <c r="BX4" s="143">
        <v>11.386036960985626</v>
      </c>
      <c r="BY4" s="143">
        <v>0.41273100616016428</v>
      </c>
      <c r="BZ4" s="143">
        <v>1.431211498973306</v>
      </c>
      <c r="CA4" s="143">
        <v>2.4168377823408624</v>
      </c>
      <c r="CB4" s="143">
        <v>3.4353182751540041</v>
      </c>
      <c r="CC4" s="143">
        <v>4.420944558521561</v>
      </c>
      <c r="CD4" s="143">
        <v>5.4394250513347027</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1067</v>
      </c>
      <c r="G10" s="54" t="s">
        <v>1700</v>
      </c>
      <c r="H10" s="55">
        <v>13.3</v>
      </c>
      <c r="I10" s="55">
        <v>12.3</v>
      </c>
      <c r="J10" s="55">
        <v>11.899999999999999</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46195.541666666664</v>
      </c>
      <c r="D11">
        <v>31929</v>
      </c>
      <c r="E11" s="54" t="s">
        <v>237</v>
      </c>
      <c r="F11" s="54" t="s">
        <v>1067</v>
      </c>
      <c r="G11" s="54" t="s">
        <v>1700</v>
      </c>
      <c r="H11" s="55">
        <v>14.000000000000002</v>
      </c>
      <c r="I11" s="55">
        <v>13.100000000000001</v>
      </c>
      <c r="J11" s="55">
        <v>12.6</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46195.541666666664</v>
      </c>
      <c r="D12">
        <v>34539</v>
      </c>
      <c r="E12" s="54" t="s">
        <v>235</v>
      </c>
      <c r="F12" s="54" t="s">
        <v>1067</v>
      </c>
      <c r="G12" s="54" t="s">
        <v>1708</v>
      </c>
      <c r="H12" s="55">
        <v>12.7</v>
      </c>
      <c r="I12" s="55">
        <v>12.2</v>
      </c>
      <c r="J12" s="55">
        <v>12</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12.7361</v>
      </c>
      <c r="BL12" s="30">
        <f t="shared" si="34"/>
        <v>12.246100000000002</v>
      </c>
      <c r="BM12" s="30">
        <f t="shared" si="34"/>
        <v>12.001100000000001</v>
      </c>
      <c r="BN12" s="29">
        <f t="shared" si="34"/>
        <v>11.919433333333334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46195.541666666664</v>
      </c>
      <c r="D13">
        <v>34695</v>
      </c>
      <c r="E13" s="54" t="s">
        <v>237</v>
      </c>
      <c r="F13" s="54" t="s">
        <v>1067</v>
      </c>
      <c r="G13" s="54" t="s">
        <v>1708</v>
      </c>
      <c r="H13" s="55">
        <v>13.4</v>
      </c>
      <c r="I13" s="55">
        <v>13</v>
      </c>
      <c r="J13" s="55">
        <v>12.8</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13.381600000000001</v>
      </c>
      <c r="BL13" s="30">
        <f t="shared" si="34"/>
        <v>12.9756</v>
      </c>
      <c r="BM13" s="30">
        <f t="shared" si="34"/>
        <v>12.772600000000001</v>
      </c>
      <c r="BN13" s="29">
        <f t="shared" si="34"/>
        <v>12.704933333333335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46195.541666666664</v>
      </c>
      <c r="D14">
        <v>35308</v>
      </c>
      <c r="E14" s="54" t="s">
        <v>235</v>
      </c>
      <c r="F14" s="54" t="s">
        <v>1067</v>
      </c>
      <c r="G14" s="54" t="s">
        <v>1711</v>
      </c>
      <c r="H14" s="55">
        <v>13.8</v>
      </c>
      <c r="I14" s="55">
        <v>12.8</v>
      </c>
      <c r="J14" s="55">
        <v>12.4</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13.836099999999998</v>
      </c>
      <c r="BL14" s="30">
        <f t="shared" si="34"/>
        <v>12.846100000000002</v>
      </c>
      <c r="BM14" s="30">
        <f t="shared" si="34"/>
        <v>12.351100000000001</v>
      </c>
      <c r="BN14" s="29">
        <f t="shared" si="34"/>
        <v>12.186100000000001</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46195.541666666664</v>
      </c>
      <c r="D15">
        <v>35310</v>
      </c>
      <c r="E15" s="54" t="s">
        <v>237</v>
      </c>
      <c r="F15" s="54" t="s">
        <v>1067</v>
      </c>
      <c r="G15" s="54" t="s">
        <v>1711</v>
      </c>
      <c r="H15" s="55">
        <v>14.499999999999998</v>
      </c>
      <c r="I15" s="55">
        <v>13.600000000000001</v>
      </c>
      <c r="J15" s="55">
        <v>13.100000000000001</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14.4816</v>
      </c>
      <c r="BL15" s="30">
        <f t="shared" si="34"/>
        <v>13.5756</v>
      </c>
      <c r="BM15" s="30">
        <f t="shared" si="34"/>
        <v>13.1226</v>
      </c>
      <c r="BN15" s="29">
        <f t="shared" si="34"/>
        <v>12.9716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46204.601388888892</v>
      </c>
      <c r="D16">
        <v>34634</v>
      </c>
      <c r="E16" s="54" t="s">
        <v>235</v>
      </c>
      <c r="F16" s="54" t="s">
        <v>294</v>
      </c>
      <c r="G16" s="54" t="s">
        <v>295</v>
      </c>
      <c r="H16" s="55">
        <v>12.9</v>
      </c>
      <c r="I16" s="55">
        <v>12.4</v>
      </c>
      <c r="J16" s="55">
        <v>12.2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46204</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6.7900000000000002E-2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12.9161</v>
      </c>
      <c r="BL16" s="30">
        <f t="shared" si="34"/>
        <v>12.4261</v>
      </c>
      <c r="BM16" s="30">
        <f t="shared" si="34"/>
        <v>12.181100000000001</v>
      </c>
      <c r="BN16" s="29">
        <f t="shared" si="34"/>
        <v>12.099433333333334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46204.601388888892</v>
      </c>
      <c r="D17">
        <v>34636</v>
      </c>
      <c r="E17" s="54" t="s">
        <v>237</v>
      </c>
      <c r="F17" s="54" t="s">
        <v>294</v>
      </c>
      <c r="G17" s="54" t="s">
        <v>295</v>
      </c>
      <c r="H17" s="55">
        <v>13.700000000000001</v>
      </c>
      <c r="I17" s="55">
        <v>13.200000000000001</v>
      </c>
      <c r="J17" s="55">
        <v>13</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46204</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6.6900000000000001E-2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13.621600000000001</v>
      </c>
      <c r="BL17" s="30">
        <f t="shared" si="34"/>
        <v>13.2156</v>
      </c>
      <c r="BM17" s="30">
        <f t="shared" si="34"/>
        <v>13.012600000000001</v>
      </c>
      <c r="BN17" s="29">
        <f t="shared" si="34"/>
        <v>12.944933333333335</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46204.601388888892</v>
      </c>
      <c r="D18">
        <v>35654</v>
      </c>
      <c r="E18" s="54" t="s">
        <v>235</v>
      </c>
      <c r="F18" s="54" t="s">
        <v>294</v>
      </c>
      <c r="G18" s="54" t="s">
        <v>2145</v>
      </c>
      <c r="H18" s="55">
        <v>12.5</v>
      </c>
      <c r="I18" s="55">
        <v>12</v>
      </c>
      <c r="J18" s="55">
        <v>11.799999999999999</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2146</v>
      </c>
      <c r="Z18" s="54" t="s">
        <v>297</v>
      </c>
      <c r="AA18" s="54"/>
      <c r="AB18" s="54" t="s">
        <v>302</v>
      </c>
      <c r="AC18" s="56" t="b">
        <v>1</v>
      </c>
      <c r="AD18" s="56" t="b">
        <v>0</v>
      </c>
      <c r="AE18" s="54" t="s">
        <v>303</v>
      </c>
      <c r="AF18" s="58">
        <v>46204</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6.3899999999999998E-2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12.5161</v>
      </c>
      <c r="BL18" s="30">
        <f t="shared" si="34"/>
        <v>12.0261</v>
      </c>
      <c r="BM18" s="30">
        <f t="shared" si="34"/>
        <v>11.781099999999999</v>
      </c>
      <c r="BN18" s="29">
        <f t="shared" si="34"/>
        <v>11.699433333333335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46204.601388888892</v>
      </c>
      <c r="D19">
        <v>35658</v>
      </c>
      <c r="E19" s="54" t="s">
        <v>237</v>
      </c>
      <c r="F19" s="54" t="s">
        <v>294</v>
      </c>
      <c r="G19" s="54" t="s">
        <v>2145</v>
      </c>
      <c r="H19" s="55">
        <v>13.3</v>
      </c>
      <c r="I19" s="55">
        <v>12.8</v>
      </c>
      <c r="J19" s="55">
        <v>12.6</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2147</v>
      </c>
      <c r="Z19" s="54" t="s">
        <v>297</v>
      </c>
      <c r="AA19" s="54"/>
      <c r="AB19" s="54" t="s">
        <v>302</v>
      </c>
      <c r="AC19" s="56" t="b">
        <v>1</v>
      </c>
      <c r="AD19" s="56" t="b">
        <v>0</v>
      </c>
      <c r="AE19" s="54" t="s">
        <v>303</v>
      </c>
      <c r="AF19" s="58">
        <v>46204</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6.2899999999999998E-2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13.2216</v>
      </c>
      <c r="BL19" s="30">
        <f t="shared" si="34"/>
        <v>12.8156</v>
      </c>
      <c r="BM19" s="30">
        <f t="shared" si="34"/>
        <v>12.612599999999999</v>
      </c>
      <c r="BN19" s="29">
        <f t="shared" si="34"/>
        <v>12.544933333333331</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46203.335416666669</v>
      </c>
      <c r="D20">
        <v>17326</v>
      </c>
      <c r="E20" s="54" t="s">
        <v>237</v>
      </c>
      <c r="F20" s="54" t="s">
        <v>305</v>
      </c>
      <c r="G20" s="54" t="s">
        <v>1865</v>
      </c>
      <c r="H20" s="55">
        <v>13.600000000000001</v>
      </c>
      <c r="I20" s="55">
        <v>12.8</v>
      </c>
      <c r="J20" s="55">
        <v>12.4</v>
      </c>
      <c r="K20" s="54"/>
      <c r="L20" s="56" t="b">
        <v>0</v>
      </c>
      <c r="M20" s="56" t="b">
        <v>1</v>
      </c>
      <c r="N20" s="54">
        <v>1</v>
      </c>
      <c r="O20" s="54" t="s">
        <v>228</v>
      </c>
      <c r="P20" s="54">
        <v>31</v>
      </c>
      <c r="Q20" s="54">
        <v>6</v>
      </c>
      <c r="R20" s="54">
        <v>175</v>
      </c>
      <c r="S20" s="54" t="s">
        <v>306</v>
      </c>
      <c r="T20" s="54" t="s">
        <v>307</v>
      </c>
      <c r="U20" s="54" t="s">
        <v>1849</v>
      </c>
      <c r="V20" s="54" t="s">
        <v>308</v>
      </c>
      <c r="W20" s="54" t="b">
        <v>0</v>
      </c>
      <c r="X20" s="54"/>
      <c r="Y20" s="57" t="s">
        <v>1866</v>
      </c>
      <c r="Z20" s="54" t="s">
        <v>309</v>
      </c>
      <c r="AA20" s="54"/>
      <c r="AB20" s="54" t="s">
        <v>310</v>
      </c>
      <c r="AC20" s="56" t="b">
        <v>1</v>
      </c>
      <c r="AD20" s="56" t="b">
        <v>0</v>
      </c>
      <c r="AE20" s="54" t="s">
        <v>303</v>
      </c>
      <c r="AF20" s="58">
        <v>46203</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5.8290000000000002E-2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18</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46203.335416666669</v>
      </c>
      <c r="D21">
        <v>17330</v>
      </c>
      <c r="E21" s="54" t="s">
        <v>235</v>
      </c>
      <c r="F21" s="54" t="s">
        <v>305</v>
      </c>
      <c r="G21" s="54" t="s">
        <v>1865</v>
      </c>
      <c r="H21" s="55">
        <v>13</v>
      </c>
      <c r="I21" s="55">
        <v>12.1</v>
      </c>
      <c r="J21" s="55">
        <v>11.600000000000001</v>
      </c>
      <c r="K21" s="54"/>
      <c r="L21" s="56" t="b">
        <v>0</v>
      </c>
      <c r="M21" s="56" t="b">
        <v>1</v>
      </c>
      <c r="N21" s="54">
        <v>1</v>
      </c>
      <c r="O21" s="54" t="s">
        <v>228</v>
      </c>
      <c r="P21" s="54">
        <v>31</v>
      </c>
      <c r="Q21" s="54">
        <v>6</v>
      </c>
      <c r="R21" s="54">
        <v>175</v>
      </c>
      <c r="S21" s="54" t="s">
        <v>306</v>
      </c>
      <c r="T21" s="54" t="s">
        <v>307</v>
      </c>
      <c r="U21" s="54" t="s">
        <v>1850</v>
      </c>
      <c r="V21" s="54" t="s">
        <v>308</v>
      </c>
      <c r="W21" s="54" t="b">
        <v>0</v>
      </c>
      <c r="X21" s="54"/>
      <c r="Y21" s="57" t="s">
        <v>1867</v>
      </c>
      <c r="Z21" s="54" t="s">
        <v>309</v>
      </c>
      <c r="AA21" s="54"/>
      <c r="AB21" s="54" t="s">
        <v>310</v>
      </c>
      <c r="AC21" s="56" t="b">
        <v>1</v>
      </c>
      <c r="AD21" s="56" t="b">
        <v>0</v>
      </c>
      <c r="AE21" s="54" t="s">
        <v>303</v>
      </c>
      <c r="AF21" s="58">
        <v>46203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6.0299999999999999E-2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18</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46203.335416666669</v>
      </c>
      <c r="D22">
        <v>22141</v>
      </c>
      <c r="E22" s="54" t="s">
        <v>237</v>
      </c>
      <c r="F22" s="54" t="s">
        <v>305</v>
      </c>
      <c r="G22" s="54" t="s">
        <v>1868</v>
      </c>
      <c r="H22" s="55">
        <v>13.700000000000001</v>
      </c>
      <c r="I22" s="55">
        <v>12.8</v>
      </c>
      <c r="J22" s="55">
        <v>12.4</v>
      </c>
      <c r="K22" s="54"/>
      <c r="L22" s="56" t="b">
        <v>0</v>
      </c>
      <c r="M22" s="56" t="b">
        <v>0</v>
      </c>
      <c r="N22" s="54">
        <v>1</v>
      </c>
      <c r="O22" s="54" t="s">
        <v>228</v>
      </c>
      <c r="P22" s="54">
        <v>31</v>
      </c>
      <c r="Q22" s="54">
        <v>6</v>
      </c>
      <c r="R22" s="54">
        <v>175</v>
      </c>
      <c r="S22" s="54" t="s">
        <v>306</v>
      </c>
      <c r="T22" s="54" t="s">
        <v>311</v>
      </c>
      <c r="U22" s="54" t="s">
        <v>1853</v>
      </c>
      <c r="V22" s="54" t="s">
        <v>308</v>
      </c>
      <c r="W22" s="54" t="b">
        <v>0</v>
      </c>
      <c r="X22" s="54"/>
      <c r="Y22" s="57" t="s">
        <v>1869</v>
      </c>
      <c r="Z22" s="54" t="s">
        <v>309</v>
      </c>
      <c r="AA22" s="54"/>
      <c r="AB22" s="54" t="s">
        <v>310</v>
      </c>
      <c r="AC22" s="56" t="b">
        <v>1</v>
      </c>
      <c r="AD22" s="56" t="b">
        <v>0</v>
      </c>
      <c r="AE22" s="54" t="s">
        <v>303</v>
      </c>
      <c r="AF22" s="58">
        <v>46203</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5.8999999999999997E-2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14.497933333333332</v>
      </c>
      <c r="BL22" s="30">
        <f t="shared" si="74"/>
        <v>13.258766666666668</v>
      </c>
      <c r="BM22" s="30">
        <f t="shared" si="74"/>
        <v>12.639183333333332</v>
      </c>
      <c r="BN22" s="29">
        <f t="shared" si="74"/>
        <v>12.432655555555556</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18</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46203.335416666669</v>
      </c>
      <c r="D23">
        <v>22143</v>
      </c>
      <c r="E23" s="54" t="s">
        <v>235</v>
      </c>
      <c r="F23" s="54" t="s">
        <v>305</v>
      </c>
      <c r="G23" s="54" t="s">
        <v>1868</v>
      </c>
      <c r="H23" s="55">
        <v>13</v>
      </c>
      <c r="I23" s="55">
        <v>12.1</v>
      </c>
      <c r="J23" s="55">
        <v>11.600000000000001</v>
      </c>
      <c r="K23" s="54"/>
      <c r="L23" s="56" t="b">
        <v>0</v>
      </c>
      <c r="M23" s="56" t="b">
        <v>0</v>
      </c>
      <c r="N23" s="54">
        <v>1</v>
      </c>
      <c r="O23" s="54" t="s">
        <v>228</v>
      </c>
      <c r="P23" s="54">
        <v>31</v>
      </c>
      <c r="Q23" s="54">
        <v>6</v>
      </c>
      <c r="R23" s="54">
        <v>175</v>
      </c>
      <c r="S23" s="54" t="s">
        <v>306</v>
      </c>
      <c r="T23" s="54" t="s">
        <v>311</v>
      </c>
      <c r="U23" s="54" t="s">
        <v>1851</v>
      </c>
      <c r="V23" s="54" t="s">
        <v>308</v>
      </c>
      <c r="W23" s="54" t="b">
        <v>0</v>
      </c>
      <c r="X23" s="54"/>
      <c r="Y23" s="57" t="s">
        <v>1870</v>
      </c>
      <c r="Z23" s="54" t="s">
        <v>309</v>
      </c>
      <c r="AA23" s="54"/>
      <c r="AB23" s="54" t="s">
        <v>310</v>
      </c>
      <c r="AC23" s="56" t="b">
        <v>1</v>
      </c>
      <c r="AD23" s="56" t="b">
        <v>0</v>
      </c>
      <c r="AE23" s="54" t="s">
        <v>303</v>
      </c>
      <c r="AF23" s="58">
        <v>46203</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0.06</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13.792433333333333</v>
      </c>
      <c r="BL23" s="30">
        <f t="shared" si="74"/>
        <v>12.469266666666666</v>
      </c>
      <c r="BM23" s="30">
        <f t="shared" si="74"/>
        <v>11.807683333333335</v>
      </c>
      <c r="BN23" s="29">
        <f t="shared" si="74"/>
        <v>11.587155555555558</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18</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46204.601388888892</v>
      </c>
      <c r="D30">
        <v>33198</v>
      </c>
      <c r="E30" s="54" t="s">
        <v>235</v>
      </c>
      <c r="F30" s="54" t="s">
        <v>332</v>
      </c>
      <c r="G30" s="54" t="s">
        <v>333</v>
      </c>
      <c r="H30" s="55">
        <v>12.5</v>
      </c>
      <c r="I30" s="55">
        <v>12</v>
      </c>
      <c r="J30" s="55">
        <v>11.799999999999999</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46204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6.3640000000000002E-2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12.4901</v>
      </c>
      <c r="BL30" s="30">
        <f t="shared" si="86"/>
        <v>12.0001</v>
      </c>
      <c r="BM30" s="30">
        <f t="shared" si="86"/>
        <v>11.755100000000001</v>
      </c>
      <c r="BN30" s="29">
        <f t="shared" si="86"/>
        <v>11.673433333333334</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46204.601388888892</v>
      </c>
      <c r="D31">
        <v>33210</v>
      </c>
      <c r="E31" s="54" t="s">
        <v>237</v>
      </c>
      <c r="F31" s="54" t="s">
        <v>332</v>
      </c>
      <c r="G31" s="54" t="s">
        <v>333</v>
      </c>
      <c r="H31" s="55">
        <v>13.100000000000001</v>
      </c>
      <c r="I31" s="55">
        <v>12.7</v>
      </c>
      <c r="J31" s="55">
        <v>12.5</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46204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6.1740000000000003E-2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13.105599999999999</v>
      </c>
      <c r="BL31" s="30">
        <f t="shared" si="86"/>
        <v>12.6996</v>
      </c>
      <c r="BM31" s="30">
        <f t="shared" si="86"/>
        <v>12.496600000000001</v>
      </c>
      <c r="BN31" s="29">
        <f t="shared" si="86"/>
        <v>12.428933333333335</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46203.335416666669</v>
      </c>
      <c r="D32">
        <v>33348</v>
      </c>
      <c r="E32" s="54" t="s">
        <v>235</v>
      </c>
      <c r="F32" s="54" t="s">
        <v>332</v>
      </c>
      <c r="G32" s="54" t="s">
        <v>344</v>
      </c>
      <c r="H32" s="55">
        <v>13.100000000000001</v>
      </c>
      <c r="I32" s="55">
        <v>12.6</v>
      </c>
      <c r="J32" s="55">
        <v>12.4</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46203</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6.9639999999999994E-2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13.0901</v>
      </c>
      <c r="BL32" s="30">
        <f t="shared" si="86"/>
        <v>12.600100000000001</v>
      </c>
      <c r="BM32" s="30">
        <f t="shared" si="86"/>
        <v>12.3551</v>
      </c>
      <c r="BN32" s="29">
        <f t="shared" si="86"/>
        <v>12.273433333333331</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46203.335416666669</v>
      </c>
      <c r="D33">
        <v>33352</v>
      </c>
      <c r="E33" s="54" t="s">
        <v>237</v>
      </c>
      <c r="F33" s="54" t="s">
        <v>332</v>
      </c>
      <c r="G33" s="54" t="s">
        <v>344</v>
      </c>
      <c r="H33" s="55">
        <v>13.8</v>
      </c>
      <c r="I33" s="55">
        <v>13.4</v>
      </c>
      <c r="J33" s="55">
        <v>13.200000000000001</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46203</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6.8739999999999996E-2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13.805599999999998</v>
      </c>
      <c r="BL33" s="30">
        <f t="shared" si="86"/>
        <v>13.399599999999998</v>
      </c>
      <c r="BM33" s="30">
        <f t="shared" si="86"/>
        <v>13.1966</v>
      </c>
      <c r="BN33" s="29">
        <f t="shared" si="86"/>
        <v>13.128933333333334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13.290100000000001</v>
      </c>
      <c r="BL34" s="30">
        <f t="shared" si="86"/>
        <v>12.8001</v>
      </c>
      <c r="BM34" s="30">
        <f t="shared" si="86"/>
        <v>12.555099999999999</v>
      </c>
      <c r="BN34" s="29">
        <f t="shared" si="86"/>
        <v>12.473433333333332</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46205.794444444444</v>
      </c>
      <c r="D35">
        <v>33364</v>
      </c>
      <c r="E35" s="54" t="s">
        <v>237</v>
      </c>
      <c r="F35" s="54" t="s">
        <v>332</v>
      </c>
      <c r="G35" s="54" t="s">
        <v>1717</v>
      </c>
      <c r="H35" s="55">
        <v>13.700000000000001</v>
      </c>
      <c r="I35" s="55">
        <v>13.3</v>
      </c>
      <c r="J35" s="55">
        <v>13.100000000000001</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46205</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6.7739999999999995E-2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13.705599999999999</v>
      </c>
      <c r="BL35" s="30">
        <f t="shared" si="111"/>
        <v>13.299599999999998</v>
      </c>
      <c r="BM35" s="30">
        <f t="shared" si="111"/>
        <v>13.0966</v>
      </c>
      <c r="BN35" s="29">
        <f t="shared" si="111"/>
        <v>13.028933333333331</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46203.335416666669</v>
      </c>
      <c r="D36">
        <v>33453</v>
      </c>
      <c r="E36" s="54" t="s">
        <v>237</v>
      </c>
      <c r="F36" s="54" t="s">
        <v>332</v>
      </c>
      <c r="G36" s="54" t="s">
        <v>355</v>
      </c>
      <c r="H36" s="55">
        <v>14.299999999999999</v>
      </c>
      <c r="I36" s="55">
        <v>13.900000000000002</v>
      </c>
      <c r="J36" s="55">
        <v>13.700000000000001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46203</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7.374E-2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14.305599999999998</v>
      </c>
      <c r="BL36" s="30">
        <f t="shared" si="111"/>
        <v>13.899599999999998</v>
      </c>
      <c r="BM36" s="30">
        <f t="shared" si="111"/>
        <v>13.6966</v>
      </c>
      <c r="BN36" s="29">
        <f t="shared" si="111"/>
        <v>13.628933333333334</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46203.335416666669</v>
      </c>
      <c r="D37">
        <v>33464</v>
      </c>
      <c r="E37" s="54" t="s">
        <v>235</v>
      </c>
      <c r="F37" s="54" t="s">
        <v>332</v>
      </c>
      <c r="G37" s="54" t="s">
        <v>355</v>
      </c>
      <c r="H37" s="55">
        <v>13.600000000000001</v>
      </c>
      <c r="I37" s="55">
        <v>13.100000000000001</v>
      </c>
      <c r="J37" s="55">
        <v>12.9</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46203</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7.4639999999999998E-2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13.5901</v>
      </c>
      <c r="BL37" s="30">
        <f t="shared" si="111"/>
        <v>13.100100000000001</v>
      </c>
      <c r="BM37" s="30">
        <f t="shared" si="111"/>
        <v>12.855099999999998</v>
      </c>
      <c r="BN37" s="29">
        <f t="shared" si="111"/>
        <v>12.773433333333331</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46203.335416666669</v>
      </c>
      <c r="D38">
        <v>33631</v>
      </c>
      <c r="E38" s="54" t="s">
        <v>237</v>
      </c>
      <c r="F38" s="54" t="s">
        <v>332</v>
      </c>
      <c r="G38" s="54" t="s">
        <v>1973</v>
      </c>
      <c r="H38" s="55">
        <v>13.5</v>
      </c>
      <c r="I38" s="55">
        <v>13.100000000000001</v>
      </c>
      <c r="J38" s="55">
        <v>12.9</v>
      </c>
      <c r="K38" s="54"/>
      <c r="L38" s="56" t="b">
        <v>0</v>
      </c>
      <c r="M38" s="56" t="b">
        <v>0</v>
      </c>
      <c r="N38" s="54">
        <v>1</v>
      </c>
      <c r="O38" s="54" t="s">
        <v>228</v>
      </c>
      <c r="P38" s="54">
        <v>6</v>
      </c>
      <c r="Q38" s="54">
        <v>6</v>
      </c>
      <c r="R38" s="54">
        <v>150</v>
      </c>
      <c r="S38" s="54" t="s">
        <v>334</v>
      </c>
      <c r="T38" s="54" t="s">
        <v>1974</v>
      </c>
      <c r="U38" s="54" t="s">
        <v>1969</v>
      </c>
      <c r="V38" s="54" t="s">
        <v>1975</v>
      </c>
      <c r="W38" s="54" t="b">
        <v>0</v>
      </c>
      <c r="X38" s="54"/>
      <c r="Y38" s="57" t="s">
        <v>1976</v>
      </c>
      <c r="Z38" s="54" t="s">
        <v>1977</v>
      </c>
      <c r="AA38" s="54"/>
      <c r="AB38" s="54" t="s">
        <v>339</v>
      </c>
      <c r="AC38" s="56" t="b">
        <v>1</v>
      </c>
      <c r="AD38" s="56" t="b">
        <v>0</v>
      </c>
      <c r="AE38" s="54" t="s">
        <v>303</v>
      </c>
      <c r="AF38" s="58">
        <v>46203</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6.5740000000000007E-2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13.505600000000001</v>
      </c>
      <c r="BL38" s="30">
        <f t="shared" si="111"/>
        <v>13.099600000000001</v>
      </c>
      <c r="BM38" s="30">
        <f t="shared" si="111"/>
        <v>12.896600000000001</v>
      </c>
      <c r="BN38" s="29">
        <f t="shared" si="111"/>
        <v>12.828933333333334</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46203.335416666669</v>
      </c>
      <c r="D39">
        <v>33633</v>
      </c>
      <c r="E39" s="54" t="s">
        <v>235</v>
      </c>
      <c r="F39" s="54" t="s">
        <v>332</v>
      </c>
      <c r="G39" s="54" t="s">
        <v>1973</v>
      </c>
      <c r="H39" s="55">
        <v>13</v>
      </c>
      <c r="I39" s="55">
        <v>12.5</v>
      </c>
      <c r="J39" s="55">
        <v>12.3</v>
      </c>
      <c r="K39" s="54"/>
      <c r="L39" s="56" t="b">
        <v>0</v>
      </c>
      <c r="M39" s="56" t="b">
        <v>0</v>
      </c>
      <c r="N39" s="54">
        <v>1</v>
      </c>
      <c r="O39" s="54" t="s">
        <v>228</v>
      </c>
      <c r="P39" s="54">
        <v>6</v>
      </c>
      <c r="Q39" s="54">
        <v>6</v>
      </c>
      <c r="R39" s="54">
        <v>150</v>
      </c>
      <c r="S39" s="54" t="s">
        <v>334</v>
      </c>
      <c r="T39" s="54" t="s">
        <v>1974</v>
      </c>
      <c r="U39" s="54" t="s">
        <v>1971</v>
      </c>
      <c r="V39" s="54" t="s">
        <v>1978</v>
      </c>
      <c r="W39" s="54" t="b">
        <v>0</v>
      </c>
      <c r="X39" s="54"/>
      <c r="Y39" s="57" t="s">
        <v>1979</v>
      </c>
      <c r="Z39" s="54" t="s">
        <v>1980</v>
      </c>
      <c r="AA39" s="54"/>
      <c r="AB39" s="54" t="s">
        <v>339</v>
      </c>
      <c r="AC39" s="56" t="b">
        <v>1</v>
      </c>
      <c r="AD39" s="56" t="b">
        <v>0</v>
      </c>
      <c r="AE39" s="54" t="s">
        <v>303</v>
      </c>
      <c r="AF39" s="58">
        <v>46203</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6.8640000000000007E-2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12.9901</v>
      </c>
      <c r="BL39" s="30">
        <f t="shared" si="111"/>
        <v>12.5001</v>
      </c>
      <c r="BM39" s="30">
        <f t="shared" si="111"/>
        <v>12.255100000000001</v>
      </c>
      <c r="BN39" s="29">
        <f t="shared" si="111"/>
        <v>12.173433333333334</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46204.601388888892</v>
      </c>
      <c r="D40">
        <v>36178</v>
      </c>
      <c r="E40" s="54" t="s">
        <v>235</v>
      </c>
      <c r="F40" s="54" t="s">
        <v>365</v>
      </c>
      <c r="G40" s="54" t="s">
        <v>2148</v>
      </c>
      <c r="H40" s="55">
        <v>14.499999999999998</v>
      </c>
      <c r="I40" s="55">
        <v>14.000000000000002</v>
      </c>
      <c r="J40" s="55">
        <v>13.8</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2149</v>
      </c>
      <c r="Z40" s="54" t="s">
        <v>367</v>
      </c>
      <c r="AA40" s="54"/>
      <c r="AB40" s="54" t="s">
        <v>371</v>
      </c>
      <c r="AC40" s="56" t="b">
        <v>1</v>
      </c>
      <c r="AD40" s="56" t="b">
        <v>0</v>
      </c>
      <c r="AE40" s="54" t="s">
        <v>303</v>
      </c>
      <c r="AF40" s="58">
        <v>46204</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8.3900000000000002E-2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14.5161</v>
      </c>
      <c r="BL40" s="30">
        <f t="shared" si="111"/>
        <v>14.026100000000001</v>
      </c>
      <c r="BM40" s="30">
        <f t="shared" si="111"/>
        <v>13.7811</v>
      </c>
      <c r="BN40" s="29">
        <f t="shared" si="111"/>
        <v>13.699433333333335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46204.601388888892</v>
      </c>
      <c r="D41">
        <v>36180</v>
      </c>
      <c r="E41" s="54" t="s">
        <v>237</v>
      </c>
      <c r="F41" s="54" t="s">
        <v>365</v>
      </c>
      <c r="G41" s="54" t="s">
        <v>2148</v>
      </c>
      <c r="H41" s="55">
        <v>15.299999999999999</v>
      </c>
      <c r="I41" s="55">
        <v>14.799999999999999</v>
      </c>
      <c r="J41" s="55">
        <v>14.6</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2150</v>
      </c>
      <c r="Z41" s="54" t="s">
        <v>367</v>
      </c>
      <c r="AA41" s="54"/>
      <c r="AB41" s="54" t="s">
        <v>371</v>
      </c>
      <c r="AC41" s="56" t="b">
        <v>1</v>
      </c>
      <c r="AD41" s="56" t="b">
        <v>0</v>
      </c>
      <c r="AE41" s="54" t="s">
        <v>303</v>
      </c>
      <c r="AF41" s="58">
        <v>46204</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8.2900000000000001E-2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15.2216</v>
      </c>
      <c r="BL41" s="30">
        <f t="shared" si="111"/>
        <v>14.8156</v>
      </c>
      <c r="BM41" s="30">
        <f t="shared" si="111"/>
        <v>14.6126</v>
      </c>
      <c r="BN41" s="29">
        <f t="shared" si="111"/>
        <v>14.544933333333335</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46204.601388888892</v>
      </c>
      <c r="D42">
        <v>36184</v>
      </c>
      <c r="E42" s="54" t="s">
        <v>235</v>
      </c>
      <c r="F42" s="54" t="s">
        <v>365</v>
      </c>
      <c r="G42" s="54" t="s">
        <v>372</v>
      </c>
      <c r="H42" s="55">
        <v>14.899999999999999</v>
      </c>
      <c r="I42" s="55">
        <v>14.399999999999999</v>
      </c>
      <c r="J42" s="55">
        <v>14.2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46204</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8.7900000000000006E-2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14.9161</v>
      </c>
      <c r="BL42" s="30">
        <f t="shared" si="111"/>
        <v>14.426100000000002</v>
      </c>
      <c r="BM42" s="30">
        <f t="shared" si="111"/>
        <v>14.181100000000001</v>
      </c>
      <c r="BN42" s="29">
        <f t="shared" si="111"/>
        <v>14.099433333333334</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46204.601388888892</v>
      </c>
      <c r="D43">
        <v>36186</v>
      </c>
      <c r="E43" s="54" t="s">
        <v>237</v>
      </c>
      <c r="F43" s="54" t="s">
        <v>365</v>
      </c>
      <c r="G43" s="54" t="s">
        <v>372</v>
      </c>
      <c r="H43" s="55">
        <v>15.7</v>
      </c>
      <c r="I43" s="55">
        <v>15.2</v>
      </c>
      <c r="J43" s="55">
        <v>15</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46204</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8.6900000000000005E-2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15.621600000000001</v>
      </c>
      <c r="BL43" s="30">
        <f t="shared" si="111"/>
        <v>15.2156</v>
      </c>
      <c r="BM43" s="30">
        <f t="shared" si="111"/>
        <v>15.012600000000001</v>
      </c>
      <c r="BN43" s="29">
        <f t="shared" si="111"/>
        <v>14.944933333333331</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ref="BF44:BG69" si="120">IF($E44=$E$4,BF$4,IF($E44=$E$5,BF$5,""))</f>
        <v>4.9000000000000004</v>
      </c>
      <c r="BG44" s="35">
        <f t="shared" si="120"/>
        <v>5.1461E-2</v>
      </c>
      <c r="BH44" s="35" t="str">
        <f t="shared" si="109"/>
        <v>?</v>
      </c>
      <c r="BI44" s="110">
        <f t="shared" si="110"/>
        <v>0</v>
      </c>
      <c r="BJ44" s="83" t="str">
        <f>VLOOKUP($F44,REP_Info!$D$6:$H$250,5,FALSE)</f>
        <v/>
      </c>
      <c r="BK44" s="30" t="e">
        <f t="shared" si="111"/>
        <v>#N/A</v>
      </c>
      <c r="BL44" s="30" t="e">
        <f t="shared" si="111"/>
        <v>#N/A</v>
      </c>
      <c r="BM44" s="30" t="e">
        <f t="shared" si="111"/>
        <v>#N/A</v>
      </c>
      <c r="BN44" s="29" t="e">
        <f t="shared" si="111"/>
        <v>#N/A</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14.9316</v>
      </c>
      <c r="BL45" s="30">
        <f t="shared" si="111"/>
        <v>14.525600000000001</v>
      </c>
      <c r="BM45" s="30">
        <f t="shared" si="111"/>
        <v>14.3226</v>
      </c>
      <c r="BN45" s="29">
        <f t="shared" si="111"/>
        <v>14.254933333333334</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46205.794444444444</v>
      </c>
      <c r="D46">
        <v>29410</v>
      </c>
      <c r="E46" s="54" t="s">
        <v>235</v>
      </c>
      <c r="F46" s="54" t="s">
        <v>386</v>
      </c>
      <c r="G46" s="54" t="s">
        <v>387</v>
      </c>
      <c r="H46" s="55">
        <v>13.200000000000001</v>
      </c>
      <c r="I46" s="55">
        <v>12.7</v>
      </c>
      <c r="J46" s="55">
        <v>12.5</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46205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7.0959999999999995E-2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13.222100000000001</v>
      </c>
      <c r="BL46" s="30">
        <f t="shared" si="111"/>
        <v>12.732100000000001</v>
      </c>
      <c r="BM46" s="30">
        <f t="shared" si="111"/>
        <v>12.4871</v>
      </c>
      <c r="BN46" s="29">
        <f t="shared" si="111"/>
        <v>12.405433333333335</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46205.794444444444</v>
      </c>
      <c r="D47">
        <v>29431</v>
      </c>
      <c r="E47" s="54" t="s">
        <v>235</v>
      </c>
      <c r="F47" s="54" t="s">
        <v>386</v>
      </c>
      <c r="G47" s="54" t="s">
        <v>396</v>
      </c>
      <c r="H47" s="55">
        <v>13.5</v>
      </c>
      <c r="I47" s="55">
        <v>13</v>
      </c>
      <c r="J47" s="55">
        <v>12.8</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46205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7.3999999999999996E-2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13.5261</v>
      </c>
      <c r="BL47" s="30">
        <f t="shared" si="111"/>
        <v>13.036099999999999</v>
      </c>
      <c r="BM47" s="30">
        <f t="shared" si="111"/>
        <v>12.7911</v>
      </c>
      <c r="BN47" s="29">
        <f t="shared" si="111"/>
        <v>12.709433333333335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46204.601388888892</v>
      </c>
      <c r="D48">
        <v>29437</v>
      </c>
      <c r="E48" s="54" t="s">
        <v>237</v>
      </c>
      <c r="F48" s="54" t="s">
        <v>386</v>
      </c>
      <c r="G48" s="54" t="s">
        <v>1752</v>
      </c>
      <c r="H48" s="55">
        <v>14.299999999999999</v>
      </c>
      <c r="I48" s="55">
        <v>13.900000000000002</v>
      </c>
      <c r="J48" s="55">
        <v>13.700000000000001</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46203</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7.3459999999999998E-2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14.2776</v>
      </c>
      <c r="BL48" s="30">
        <f t="shared" si="111"/>
        <v>13.871600000000001</v>
      </c>
      <c r="BM48" s="30">
        <f t="shared" si="111"/>
        <v>13.668599999999998</v>
      </c>
      <c r="BN48" s="29">
        <f t="shared" si="111"/>
        <v>13.600933333333334</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46205.794444444444</v>
      </c>
      <c r="D49">
        <v>29439</v>
      </c>
      <c r="E49" s="54" t="s">
        <v>237</v>
      </c>
      <c r="F49" s="54" t="s">
        <v>386</v>
      </c>
      <c r="G49" s="54" t="s">
        <v>387</v>
      </c>
      <c r="H49" s="55">
        <v>14.2</v>
      </c>
      <c r="I49" s="55">
        <v>13.8</v>
      </c>
      <c r="J49" s="55">
        <v>13.600000000000001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46205</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7.2309999999999999E-2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14.162600000000001</v>
      </c>
      <c r="BL49" s="30">
        <f t="shared" si="111"/>
        <v>13.756600000000001</v>
      </c>
      <c r="BM49" s="30">
        <f t="shared" si="111"/>
        <v>13.553600000000001</v>
      </c>
      <c r="BN49" s="29">
        <f t="shared" si="111"/>
        <v>13.485933333333332</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46204.601388888892</v>
      </c>
      <c r="D50">
        <v>29443</v>
      </c>
      <c r="E50" s="54" t="s">
        <v>237</v>
      </c>
      <c r="F50" s="54" t="s">
        <v>386</v>
      </c>
      <c r="G50" s="54" t="s">
        <v>396</v>
      </c>
      <c r="H50" s="55">
        <v>14.499999999999998</v>
      </c>
      <c r="I50" s="55">
        <v>14.099999999999998</v>
      </c>
      <c r="J50" s="55">
        <v>13.900000000000002</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46203</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7.5740000000000002E-2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14.505599999999999</v>
      </c>
      <c r="BL50" s="30">
        <f t="shared" si="111"/>
        <v>14.099599999999999</v>
      </c>
      <c r="BM50" s="30">
        <f t="shared" si="111"/>
        <v>13.896600000000001</v>
      </c>
      <c r="BN50" s="29">
        <f t="shared" si="111"/>
        <v>13.828933333333334</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46205.794444444444</v>
      </c>
      <c r="D51">
        <v>29471</v>
      </c>
      <c r="E51" s="54" t="s">
        <v>235</v>
      </c>
      <c r="F51" s="54" t="s">
        <v>386</v>
      </c>
      <c r="G51" s="54" t="s">
        <v>1752</v>
      </c>
      <c r="H51" s="55">
        <v>13.4</v>
      </c>
      <c r="I51" s="55">
        <v>12.9</v>
      </c>
      <c r="J51" s="55">
        <v>12.7</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46205</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7.2789999999999994E-2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13.405099999999999</v>
      </c>
      <c r="BL51" s="30">
        <f t="shared" si="111"/>
        <v>12.915100000000001</v>
      </c>
      <c r="BM51" s="30">
        <f t="shared" si="111"/>
        <v>12.670099999999998</v>
      </c>
      <c r="BN51" s="29">
        <f t="shared" si="111"/>
        <v>12.588433333333334</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46204.601388888892</v>
      </c>
      <c r="D52">
        <v>34683</v>
      </c>
      <c r="E52" s="54" t="s">
        <v>237</v>
      </c>
      <c r="F52" s="54" t="s">
        <v>386</v>
      </c>
      <c r="G52" s="54" t="s">
        <v>1757</v>
      </c>
      <c r="H52" s="55">
        <v>14.299999999999999</v>
      </c>
      <c r="I52" s="55">
        <v>13.900000000000002</v>
      </c>
      <c r="J52" s="55">
        <v>13.700000000000001</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46203</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7.3590000000000003E-2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14.2906</v>
      </c>
      <c r="BL52" s="30">
        <f t="shared" si="111"/>
        <v>13.884600000000001</v>
      </c>
      <c r="BM52" s="30">
        <f t="shared" si="111"/>
        <v>13.6816</v>
      </c>
      <c r="BN52" s="29">
        <f t="shared" si="111"/>
        <v>13.613933333333334</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46205.794444444444</v>
      </c>
      <c r="D53">
        <v>34684</v>
      </c>
      <c r="E53" s="54" t="s">
        <v>235</v>
      </c>
      <c r="F53" s="54" t="s">
        <v>386</v>
      </c>
      <c r="G53" s="54" t="s">
        <v>1757</v>
      </c>
      <c r="H53" s="55">
        <v>13.4</v>
      </c>
      <c r="I53" s="55">
        <v>12.9</v>
      </c>
      <c r="J53" s="55">
        <v>12.6</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46205</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7.2539999999999993E-2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13.380099999999999</v>
      </c>
      <c r="BL53" s="30">
        <f t="shared" si="111"/>
        <v>12.8901</v>
      </c>
      <c r="BM53" s="30">
        <f t="shared" si="111"/>
        <v>12.645099999999999</v>
      </c>
      <c r="BN53" s="29">
        <f t="shared" si="111"/>
        <v>12.563433333333334</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46205.794444444444</v>
      </c>
      <c r="D54">
        <v>34789</v>
      </c>
      <c r="E54" s="54" t="s">
        <v>237</v>
      </c>
      <c r="F54" s="54" t="s">
        <v>386</v>
      </c>
      <c r="G54" s="54" t="s">
        <v>407</v>
      </c>
      <c r="H54" s="55">
        <v>14.899999999999999</v>
      </c>
      <c r="I54" s="55">
        <v>14.499999999999998</v>
      </c>
      <c r="J54" s="55">
        <v>14.299999999999999</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46205</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7.9689999999999997E-2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14.900600000000001</v>
      </c>
      <c r="BL54" s="30">
        <f t="shared" si="111"/>
        <v>14.4946</v>
      </c>
      <c r="BM54" s="30">
        <f t="shared" si="111"/>
        <v>14.291600000000001</v>
      </c>
      <c r="BN54" s="29">
        <f t="shared" si="111"/>
        <v>14.223933333333331</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46205.794444444444</v>
      </c>
      <c r="D55">
        <v>34790</v>
      </c>
      <c r="E55" s="54" t="s">
        <v>235</v>
      </c>
      <c r="F55" s="54" t="s">
        <v>386</v>
      </c>
      <c r="G55" s="54" t="s">
        <v>407</v>
      </c>
      <c r="H55" s="55">
        <v>13.900000000000002</v>
      </c>
      <c r="I55" s="55">
        <v>13.4</v>
      </c>
      <c r="J55" s="55">
        <v>13.200000000000001</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46205</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7.8070000000000001E-2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13.933100000000001</v>
      </c>
      <c r="BL55" s="30">
        <f t="shared" si="111"/>
        <v>13.443100000000001</v>
      </c>
      <c r="BM55" s="30">
        <f t="shared" si="111"/>
        <v>13.198099999999998</v>
      </c>
      <c r="BN55" s="29">
        <f t="shared" si="111"/>
        <v>13.116433333333335</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46205.794444444444</v>
      </c>
      <c r="D56">
        <v>34369</v>
      </c>
      <c r="E56" s="54" t="s">
        <v>235</v>
      </c>
      <c r="F56" s="54" t="s">
        <v>416</v>
      </c>
      <c r="G56" s="54" t="s">
        <v>417</v>
      </c>
      <c r="H56" s="55">
        <v>12.1</v>
      </c>
      <c r="I56" s="55">
        <v>11.600000000000001</v>
      </c>
      <c r="J56" s="55">
        <v>11.4</v>
      </c>
      <c r="K56" s="54"/>
      <c r="L56" s="56" t="b">
        <v>0</v>
      </c>
      <c r="M56" s="56" t="b">
        <v>0</v>
      </c>
      <c r="N56" s="54">
        <v>1</v>
      </c>
      <c r="O56" s="54" t="s">
        <v>228</v>
      </c>
      <c r="P56" s="54">
        <v>24</v>
      </c>
      <c r="Q56" s="54">
        <v>12</v>
      </c>
      <c r="R56" s="54">
        <v>100</v>
      </c>
      <c r="S56" s="54" t="s">
        <v>418</v>
      </c>
      <c r="T56" s="54" t="s">
        <v>419</v>
      </c>
      <c r="U56" s="54" t="s">
        <v>2188</v>
      </c>
      <c r="V56" s="54" t="s">
        <v>2209</v>
      </c>
      <c r="W56" s="54" t="b">
        <v>0</v>
      </c>
      <c r="X56" s="54"/>
      <c r="Y56" s="57" t="s">
        <v>2210</v>
      </c>
      <c r="Z56" s="54" t="s">
        <v>1736</v>
      </c>
      <c r="AA56" s="54"/>
      <c r="AB56" s="54" t="s">
        <v>420</v>
      </c>
      <c r="AC56" s="56" t="b">
        <v>1</v>
      </c>
      <c r="AD56" s="56" t="b">
        <v>0</v>
      </c>
      <c r="AE56" s="54" t="s">
        <v>303</v>
      </c>
      <c r="AF56" s="58">
        <v>46204</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6.0080000000000001E-2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12.134099999999998</v>
      </c>
      <c r="BL56" s="30">
        <f t="shared" si="111"/>
        <v>11.6441</v>
      </c>
      <c r="BM56" s="30">
        <f t="shared" si="111"/>
        <v>11.399100000000001</v>
      </c>
      <c r="BN56" s="29">
        <f t="shared" si="111"/>
        <v>11.317433333333334</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46205.794444444444</v>
      </c>
      <c r="D57">
        <v>34387</v>
      </c>
      <c r="E57" s="54" t="s">
        <v>235</v>
      </c>
      <c r="F57" s="54" t="s">
        <v>416</v>
      </c>
      <c r="G57" s="54" t="s">
        <v>421</v>
      </c>
      <c r="H57" s="55">
        <v>12.7</v>
      </c>
      <c r="I57" s="55">
        <v>12.2</v>
      </c>
      <c r="J57" s="55">
        <v>12</v>
      </c>
      <c r="K57" s="54"/>
      <c r="L57" s="56" t="b">
        <v>0</v>
      </c>
      <c r="M57" s="56" t="b">
        <v>0</v>
      </c>
      <c r="N57" s="54">
        <v>1</v>
      </c>
      <c r="O57" s="54" t="s">
        <v>228</v>
      </c>
      <c r="P57" s="54">
        <v>24</v>
      </c>
      <c r="Q57" s="54">
        <v>24</v>
      </c>
      <c r="R57" s="54">
        <v>175</v>
      </c>
      <c r="S57" s="54" t="s">
        <v>418</v>
      </c>
      <c r="T57" s="54" t="s">
        <v>419</v>
      </c>
      <c r="U57" s="54" t="s">
        <v>2141</v>
      </c>
      <c r="V57" s="54" t="s">
        <v>2151</v>
      </c>
      <c r="W57" s="54" t="b">
        <v>0</v>
      </c>
      <c r="X57" s="54"/>
      <c r="Y57" s="57" t="s">
        <v>2152</v>
      </c>
      <c r="Z57" s="54" t="s">
        <v>422</v>
      </c>
      <c r="AA57" s="54"/>
      <c r="AB57" s="54" t="s">
        <v>420</v>
      </c>
      <c r="AC57" s="56" t="b">
        <v>1</v>
      </c>
      <c r="AD57" s="56" t="b">
        <v>0</v>
      </c>
      <c r="AE57" s="54" t="s">
        <v>303</v>
      </c>
      <c r="AF57" s="58">
        <v>46204</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6.608E-2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12.734099999999998</v>
      </c>
      <c r="BL57" s="30">
        <f t="shared" si="111"/>
        <v>12.2441</v>
      </c>
      <c r="BM57" s="30">
        <f t="shared" si="111"/>
        <v>11.9991</v>
      </c>
      <c r="BN57" s="29">
        <f t="shared" si="111"/>
        <v>11.917433333333335</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46205.794444444444</v>
      </c>
      <c r="D58">
        <v>34388</v>
      </c>
      <c r="E58" s="54" t="s">
        <v>235</v>
      </c>
      <c r="F58" s="54" t="s">
        <v>416</v>
      </c>
      <c r="G58" s="54" t="s">
        <v>423</v>
      </c>
      <c r="H58" s="55">
        <v>12.8</v>
      </c>
      <c r="I58" s="55">
        <v>12.3</v>
      </c>
      <c r="J58" s="55">
        <v>12.1</v>
      </c>
      <c r="K58" s="54"/>
      <c r="L58" s="56" t="b">
        <v>0</v>
      </c>
      <c r="M58" s="56" t="b">
        <v>0</v>
      </c>
      <c r="N58" s="54">
        <v>1</v>
      </c>
      <c r="O58" s="54" t="s">
        <v>228</v>
      </c>
      <c r="P58" s="54">
        <v>24</v>
      </c>
      <c r="Q58" s="54">
        <v>36</v>
      </c>
      <c r="R58" s="54">
        <v>250</v>
      </c>
      <c r="S58" s="54" t="s">
        <v>418</v>
      </c>
      <c r="T58" s="54" t="s">
        <v>419</v>
      </c>
      <c r="U58" s="54" t="s">
        <v>2142</v>
      </c>
      <c r="V58" s="54" t="s">
        <v>2153</v>
      </c>
      <c r="W58" s="54" t="b">
        <v>0</v>
      </c>
      <c r="X58" s="54"/>
      <c r="Y58" s="57" t="s">
        <v>2154</v>
      </c>
      <c r="Z58" s="54" t="s">
        <v>424</v>
      </c>
      <c r="AA58" s="54"/>
      <c r="AB58" s="54" t="s">
        <v>420</v>
      </c>
      <c r="AC58" s="56" t="b">
        <v>1</v>
      </c>
      <c r="AD58" s="56" t="b">
        <v>0</v>
      </c>
      <c r="AE58" s="54" t="s">
        <v>303</v>
      </c>
      <c r="AF58" s="58">
        <v>46204</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6.7080000000000001E-2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12.834100000000001</v>
      </c>
      <c r="BL58" s="30">
        <f t="shared" si="111"/>
        <v>12.344100000000001</v>
      </c>
      <c r="BM58" s="30">
        <f t="shared" si="111"/>
        <v>12.0991</v>
      </c>
      <c r="BN58" s="29">
        <f t="shared" si="111"/>
        <v>12.017433333333335</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46205.794444444444</v>
      </c>
      <c r="D59">
        <v>34397</v>
      </c>
      <c r="E59" s="54" t="s">
        <v>237</v>
      </c>
      <c r="F59" s="54" t="s">
        <v>416</v>
      </c>
      <c r="G59" s="54" t="s">
        <v>423</v>
      </c>
      <c r="H59" s="55">
        <v>13.5</v>
      </c>
      <c r="I59" s="55">
        <v>13.100000000000001</v>
      </c>
      <c r="J59" s="55">
        <v>12.9</v>
      </c>
      <c r="K59" s="54"/>
      <c r="L59" s="56" t="b">
        <v>0</v>
      </c>
      <c r="M59" s="56" t="b">
        <v>0</v>
      </c>
      <c r="N59" s="54">
        <v>1</v>
      </c>
      <c r="O59" s="54" t="s">
        <v>228</v>
      </c>
      <c r="P59" s="54">
        <v>24</v>
      </c>
      <c r="Q59" s="54">
        <v>36</v>
      </c>
      <c r="R59" s="54">
        <v>250</v>
      </c>
      <c r="S59" s="54" t="s">
        <v>418</v>
      </c>
      <c r="T59" s="54" t="s">
        <v>419</v>
      </c>
      <c r="U59" s="54" t="s">
        <v>2143</v>
      </c>
      <c r="V59" s="54" t="s">
        <v>2155</v>
      </c>
      <c r="W59" s="54" t="b">
        <v>0</v>
      </c>
      <c r="X59" s="54"/>
      <c r="Y59" s="57" t="s">
        <v>2156</v>
      </c>
      <c r="Z59" s="54" t="s">
        <v>425</v>
      </c>
      <c r="AA59" s="54"/>
      <c r="AB59" s="54" t="s">
        <v>420</v>
      </c>
      <c r="AC59" s="56" t="b">
        <v>1</v>
      </c>
      <c r="AD59" s="56" t="b">
        <v>0</v>
      </c>
      <c r="AE59" s="54" t="s">
        <v>303</v>
      </c>
      <c r="AF59" s="58">
        <v>46204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6.6119999999999998E-2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13.5436</v>
      </c>
      <c r="BL59" s="30">
        <f t="shared" si="111"/>
        <v>13.137600000000001</v>
      </c>
      <c r="BM59" s="30">
        <f t="shared" si="111"/>
        <v>12.9346</v>
      </c>
      <c r="BN59" s="29">
        <f t="shared" si="111"/>
        <v>12.866933333333332</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46205.794444444444</v>
      </c>
      <c r="D60">
        <v>34398</v>
      </c>
      <c r="E60" s="54" t="s">
        <v>237</v>
      </c>
      <c r="F60" s="54" t="s">
        <v>416</v>
      </c>
      <c r="G60" s="54" t="s">
        <v>421</v>
      </c>
      <c r="H60" s="55">
        <v>13.4</v>
      </c>
      <c r="I60" s="55">
        <v>13</v>
      </c>
      <c r="J60" s="55">
        <v>12.8</v>
      </c>
      <c r="K60" s="54"/>
      <c r="L60" s="56" t="b">
        <v>0</v>
      </c>
      <c r="M60" s="56" t="b">
        <v>0</v>
      </c>
      <c r="N60" s="54">
        <v>1</v>
      </c>
      <c r="O60" s="54" t="s">
        <v>228</v>
      </c>
      <c r="P60" s="54">
        <v>24</v>
      </c>
      <c r="Q60" s="54">
        <v>24</v>
      </c>
      <c r="R60" s="54">
        <v>175</v>
      </c>
      <c r="S60" s="54" t="s">
        <v>418</v>
      </c>
      <c r="T60" s="54" t="s">
        <v>419</v>
      </c>
      <c r="U60" s="54" t="s">
        <v>2144</v>
      </c>
      <c r="V60" s="54" t="s">
        <v>2157</v>
      </c>
      <c r="W60" s="54" t="b">
        <v>0</v>
      </c>
      <c r="X60" s="54"/>
      <c r="Y60" s="57" t="s">
        <v>2158</v>
      </c>
      <c r="Z60" s="54" t="s">
        <v>426</v>
      </c>
      <c r="AA60" s="54"/>
      <c r="AB60" s="54" t="s">
        <v>420</v>
      </c>
      <c r="AC60" s="56" t="b">
        <v>1</v>
      </c>
      <c r="AD60" s="56" t="b">
        <v>0</v>
      </c>
      <c r="AE60" s="54" t="s">
        <v>303</v>
      </c>
      <c r="AF60" s="58">
        <v>46204</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6.5119999999999997E-2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13.443599999999998</v>
      </c>
      <c r="BL60" s="30">
        <f t="shared" si="111"/>
        <v>13.037599999999999</v>
      </c>
      <c r="BM60" s="30">
        <f t="shared" si="111"/>
        <v>12.8346</v>
      </c>
      <c r="BN60" s="29">
        <f t="shared" si="111"/>
        <v>12.766933333333332</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46205.794444444444</v>
      </c>
      <c r="D61">
        <v>34399</v>
      </c>
      <c r="E61" s="54" t="s">
        <v>237</v>
      </c>
      <c r="F61" s="54" t="s">
        <v>416</v>
      </c>
      <c r="G61" s="54" t="s">
        <v>417</v>
      </c>
      <c r="H61" s="55">
        <v>12.9</v>
      </c>
      <c r="I61" s="55">
        <v>12.5</v>
      </c>
      <c r="J61" s="55">
        <v>12.3</v>
      </c>
      <c r="K61" s="54"/>
      <c r="L61" s="56" t="b">
        <v>0</v>
      </c>
      <c r="M61" s="56" t="b">
        <v>0</v>
      </c>
      <c r="N61" s="54">
        <v>1</v>
      </c>
      <c r="O61" s="54" t="s">
        <v>228</v>
      </c>
      <c r="P61" s="54">
        <v>24</v>
      </c>
      <c r="Q61" s="54">
        <v>12</v>
      </c>
      <c r="R61" s="54">
        <v>100</v>
      </c>
      <c r="S61" s="54" t="s">
        <v>418</v>
      </c>
      <c r="T61" s="54" t="s">
        <v>419</v>
      </c>
      <c r="U61" s="54" t="s">
        <v>2189</v>
      </c>
      <c r="V61" s="54" t="s">
        <v>2211</v>
      </c>
      <c r="W61" s="54" t="b">
        <v>0</v>
      </c>
      <c r="X61" s="54"/>
      <c r="Y61" s="57" t="s">
        <v>2212</v>
      </c>
      <c r="Z61" s="54" t="s">
        <v>427</v>
      </c>
      <c r="AA61" s="54"/>
      <c r="AB61" s="54" t="s">
        <v>420</v>
      </c>
      <c r="AC61" s="56" t="b">
        <v>1</v>
      </c>
      <c r="AD61" s="56" t="b">
        <v>0</v>
      </c>
      <c r="AE61" s="54" t="s">
        <v>303</v>
      </c>
      <c r="AF61" s="58">
        <v>46204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6.012E-2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12.943599999999998</v>
      </c>
      <c r="BL61" s="30">
        <f t="shared" si="111"/>
        <v>12.537599999999999</v>
      </c>
      <c r="BM61" s="30">
        <f t="shared" si="111"/>
        <v>12.3346</v>
      </c>
      <c r="BN61" s="29">
        <f t="shared" si="111"/>
        <v>12.266933333333334</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46205.794444444444</v>
      </c>
      <c r="D62">
        <v>35088</v>
      </c>
      <c r="E62" s="54" t="s">
        <v>237</v>
      </c>
      <c r="F62" s="54" t="s">
        <v>416</v>
      </c>
      <c r="G62" s="54" t="s">
        <v>428</v>
      </c>
      <c r="H62" s="55">
        <v>13</v>
      </c>
      <c r="I62" s="55">
        <v>12.6</v>
      </c>
      <c r="J62" s="55">
        <v>12.4</v>
      </c>
      <c r="K62" s="54"/>
      <c r="L62" s="56" t="b">
        <v>0</v>
      </c>
      <c r="M62" s="56" t="b">
        <v>0</v>
      </c>
      <c r="N62" s="54">
        <v>1</v>
      </c>
      <c r="O62" s="54" t="s">
        <v>228</v>
      </c>
      <c r="P62" s="54">
        <v>100</v>
      </c>
      <c r="Q62" s="54">
        <v>12</v>
      </c>
      <c r="R62" s="54">
        <v>100</v>
      </c>
      <c r="S62" s="54" t="s">
        <v>418</v>
      </c>
      <c r="T62" s="54" t="s">
        <v>419</v>
      </c>
      <c r="U62" s="54" t="s">
        <v>2190</v>
      </c>
      <c r="V62" s="54" t="s">
        <v>2213</v>
      </c>
      <c r="W62" s="54" t="b">
        <v>0</v>
      </c>
      <c r="X62" s="54"/>
      <c r="Y62" s="57" t="s">
        <v>2214</v>
      </c>
      <c r="Z62" s="54" t="s">
        <v>429</v>
      </c>
      <c r="AA62" s="54"/>
      <c r="AB62" s="54" t="s">
        <v>420</v>
      </c>
      <c r="AC62" s="56" t="b">
        <v>1</v>
      </c>
      <c r="AD62" s="56" t="b">
        <v>0</v>
      </c>
      <c r="AE62" s="54" t="s">
        <v>303</v>
      </c>
      <c r="AF62" s="58">
        <v>46204</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6.1120000000000001E-2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13.043599999999998</v>
      </c>
      <c r="BL62" s="30">
        <f t="shared" si="111"/>
        <v>12.637599999999999</v>
      </c>
      <c r="BM62" s="30">
        <f t="shared" si="111"/>
        <v>12.4346</v>
      </c>
      <c r="BN62" s="29">
        <f t="shared" si="111"/>
        <v>12.366933333333334</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46205.794444444444</v>
      </c>
      <c r="D63">
        <v>35090</v>
      </c>
      <c r="E63" s="54" t="s">
        <v>235</v>
      </c>
      <c r="F63" s="54" t="s">
        <v>416</v>
      </c>
      <c r="G63" s="54" t="s">
        <v>428</v>
      </c>
      <c r="H63" s="55">
        <v>12.2</v>
      </c>
      <c r="I63" s="55">
        <v>11.700000000000001</v>
      </c>
      <c r="J63" s="55">
        <v>11.5</v>
      </c>
      <c r="K63" s="54"/>
      <c r="L63" s="56" t="b">
        <v>0</v>
      </c>
      <c r="M63" s="56" t="b">
        <v>0</v>
      </c>
      <c r="N63" s="54">
        <v>1</v>
      </c>
      <c r="O63" s="54" t="s">
        <v>228</v>
      </c>
      <c r="P63" s="54">
        <v>100</v>
      </c>
      <c r="Q63" s="54">
        <v>12</v>
      </c>
      <c r="R63" s="54">
        <v>100</v>
      </c>
      <c r="S63" s="54" t="s">
        <v>418</v>
      </c>
      <c r="T63" s="54" t="s">
        <v>419</v>
      </c>
      <c r="U63" s="54" t="s">
        <v>2191</v>
      </c>
      <c r="V63" s="54" t="s">
        <v>2215</v>
      </c>
      <c r="W63" s="54" t="b">
        <v>0</v>
      </c>
      <c r="X63" s="54"/>
      <c r="Y63" s="57" t="s">
        <v>2216</v>
      </c>
      <c r="Z63" s="54" t="s">
        <v>430</v>
      </c>
      <c r="AA63" s="54"/>
      <c r="AB63" s="54" t="s">
        <v>420</v>
      </c>
      <c r="AC63" s="56" t="b">
        <v>1</v>
      </c>
      <c r="AD63" s="56" t="b">
        <v>0</v>
      </c>
      <c r="AE63" s="54" t="s">
        <v>303</v>
      </c>
      <c r="AF63" s="58">
        <v>46204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6.1080000000000002E-2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12.2341</v>
      </c>
      <c r="BL63" s="30">
        <f t="shared" si="111"/>
        <v>11.7441</v>
      </c>
      <c r="BM63" s="30">
        <f t="shared" si="111"/>
        <v>11.499100000000002</v>
      </c>
      <c r="BN63" s="29">
        <f t="shared" si="111"/>
        <v>11.417433333333335</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46205.794444444444</v>
      </c>
      <c r="D64">
        <v>36372</v>
      </c>
      <c r="E64" s="54" t="s">
        <v>235</v>
      </c>
      <c r="F64" s="54" t="s">
        <v>416</v>
      </c>
      <c r="G64" s="54" t="s">
        <v>1820</v>
      </c>
      <c r="H64" s="55">
        <v>19.600000000000001</v>
      </c>
      <c r="I64" s="55">
        <v>6.6000000000000005</v>
      </c>
      <c r="J64" s="55">
        <v>12.6</v>
      </c>
      <c r="K64" s="54" t="s">
        <v>1821</v>
      </c>
      <c r="L64" s="56" t="b">
        <v>0</v>
      </c>
      <c r="M64" s="56" t="b">
        <v>0</v>
      </c>
      <c r="N64" s="54">
        <v>1</v>
      </c>
      <c r="O64" s="54" t="s">
        <v>228</v>
      </c>
      <c r="P64" s="54">
        <v>24</v>
      </c>
      <c r="Q64" s="54">
        <v>12</v>
      </c>
      <c r="R64" s="54">
        <v>100</v>
      </c>
      <c r="S64" s="54" t="s">
        <v>418</v>
      </c>
      <c r="T64" s="54" t="s">
        <v>431</v>
      </c>
      <c r="U64" s="54" t="s">
        <v>2192</v>
      </c>
      <c r="V64" s="54" t="s">
        <v>2217</v>
      </c>
      <c r="W64" s="54" t="b">
        <v>0</v>
      </c>
      <c r="X64" s="54"/>
      <c r="Y64" s="57" t="s">
        <v>2218</v>
      </c>
      <c r="Z64" s="54" t="s">
        <v>1822</v>
      </c>
      <c r="AA64" s="54"/>
      <c r="AB64" s="54" t="s">
        <v>420</v>
      </c>
      <c r="AC64" s="56" t="b">
        <v>1</v>
      </c>
      <c r="AD64" s="56" t="b">
        <v>1</v>
      </c>
      <c r="AE64" s="54" t="s">
        <v>303</v>
      </c>
      <c r="AF64" s="58">
        <v>46205</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19.626100000000001</v>
      </c>
      <c r="BL64" s="30">
        <f t="shared" si="111"/>
        <v>6.6361000000000008</v>
      </c>
      <c r="BM64" s="30">
        <f t="shared" si="111"/>
        <v>12.6411</v>
      </c>
      <c r="BN64" s="29">
        <f t="shared" si="111"/>
        <v>14.642766666666668</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46205.794444444444</v>
      </c>
      <c r="D65">
        <v>36373</v>
      </c>
      <c r="E65" s="54" t="s">
        <v>237</v>
      </c>
      <c r="F65" s="54" t="s">
        <v>416</v>
      </c>
      <c r="G65" s="54" t="s">
        <v>1820</v>
      </c>
      <c r="H65" s="55">
        <v>20.100000000000001</v>
      </c>
      <c r="I65" s="55">
        <v>7.1999999999999993</v>
      </c>
      <c r="J65" s="55">
        <v>13.3</v>
      </c>
      <c r="K65" s="54" t="s">
        <v>1821</v>
      </c>
      <c r="L65" s="56" t="b">
        <v>0</v>
      </c>
      <c r="M65" s="56" t="b">
        <v>0</v>
      </c>
      <c r="N65" s="54">
        <v>1</v>
      </c>
      <c r="O65" s="54" t="s">
        <v>228</v>
      </c>
      <c r="P65" s="54">
        <v>24</v>
      </c>
      <c r="Q65" s="54">
        <v>12</v>
      </c>
      <c r="R65" s="54">
        <v>100</v>
      </c>
      <c r="S65" s="54" t="s">
        <v>418</v>
      </c>
      <c r="T65" s="54"/>
      <c r="U65" s="54" t="s">
        <v>2044</v>
      </c>
      <c r="V65" s="54" t="s">
        <v>2046</v>
      </c>
      <c r="W65" s="54" t="b">
        <v>0</v>
      </c>
      <c r="X65" s="54"/>
      <c r="Y65" s="57" t="s">
        <v>2047</v>
      </c>
      <c r="Z65" s="54" t="s">
        <v>1823</v>
      </c>
      <c r="AA65" s="54"/>
      <c r="AB65" s="54" t="s">
        <v>420</v>
      </c>
      <c r="AC65" s="56" t="b">
        <v>1</v>
      </c>
      <c r="AD65" s="56" t="b">
        <v>1</v>
      </c>
      <c r="AE65" s="54" t="s">
        <v>303</v>
      </c>
      <c r="AF65" s="58">
        <v>46198</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0.1321</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20.141599999999997</v>
      </c>
      <c r="BL65" s="30">
        <f t="shared" si="111"/>
        <v>7.2355999999999998</v>
      </c>
      <c r="BM65" s="30">
        <f t="shared" si="111"/>
        <v>13.282599999999999</v>
      </c>
      <c r="BN65" s="29">
        <f t="shared" si="111"/>
        <v>15.298266666666665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46204.601388888892</v>
      </c>
      <c r="D66">
        <v>10615</v>
      </c>
      <c r="E66" s="54" t="s">
        <v>235</v>
      </c>
      <c r="F66" s="54" t="s">
        <v>432</v>
      </c>
      <c r="G66" s="54" t="s">
        <v>433</v>
      </c>
      <c r="H66" s="55">
        <v>14.000000000000002</v>
      </c>
      <c r="I66" s="55">
        <v>13.5</v>
      </c>
      <c r="J66" s="55">
        <v>13.200000000000001</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46204</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7.8399999999999997E-2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46204.601388888892</v>
      </c>
      <c r="D67">
        <v>16509</v>
      </c>
      <c r="E67" s="54" t="s">
        <v>235</v>
      </c>
      <c r="F67" s="54" t="s">
        <v>432</v>
      </c>
      <c r="G67" s="54" t="s">
        <v>441</v>
      </c>
      <c r="H67" s="55">
        <v>13.3</v>
      </c>
      <c r="I67" s="55">
        <v>12.8</v>
      </c>
      <c r="J67" s="55">
        <v>12.6</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46204</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7.1999999999999995E-2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13.3261</v>
      </c>
      <c r="BL67" s="30">
        <f t="shared" si="111"/>
        <v>12.836099999999998</v>
      </c>
      <c r="BM67" s="30">
        <f t="shared" si="111"/>
        <v>12.591100000000001</v>
      </c>
      <c r="BN67" s="29">
        <f t="shared" si="111"/>
        <v>12.509433333333334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46204.601388888892</v>
      </c>
      <c r="D68">
        <v>16511</v>
      </c>
      <c r="E68" s="54" t="s">
        <v>235</v>
      </c>
      <c r="F68" s="54" t="s">
        <v>432</v>
      </c>
      <c r="G68" s="54" t="s">
        <v>444</v>
      </c>
      <c r="H68" s="55">
        <v>13.8</v>
      </c>
      <c r="I68" s="55">
        <v>13.3</v>
      </c>
      <c r="J68" s="55">
        <v>13.100000000000001</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46204</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7.6999999999999999E-2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13.8261</v>
      </c>
      <c r="BL68" s="30">
        <f t="shared" si="111"/>
        <v>13.336099999999998</v>
      </c>
      <c r="BM68" s="30">
        <f t="shared" si="111"/>
        <v>13.091100000000001</v>
      </c>
      <c r="BN68" s="29">
        <f t="shared" si="111"/>
        <v>13.009433333333334</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46204.601388888892</v>
      </c>
      <c r="D69">
        <v>16515</v>
      </c>
      <c r="E69" s="54" t="s">
        <v>237</v>
      </c>
      <c r="F69" s="54" t="s">
        <v>432</v>
      </c>
      <c r="G69" s="54" t="s">
        <v>441</v>
      </c>
      <c r="H69" s="55">
        <v>14.099999999999998</v>
      </c>
      <c r="I69" s="55">
        <v>13.700000000000001</v>
      </c>
      <c r="J69" s="55">
        <v>13.5</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46204</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14.131600000000001</v>
      </c>
      <c r="BL69" s="30">
        <f t="shared" si="111"/>
        <v>13.7256</v>
      </c>
      <c r="BM69" s="30">
        <f t="shared" si="111"/>
        <v>13.522600000000001</v>
      </c>
      <c r="BN69" s="29">
        <f t="shared" si="111"/>
        <v>13.454933333333331</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46204.601388888892</v>
      </c>
      <c r="D70">
        <v>16517</v>
      </c>
      <c r="E70" s="54" t="s">
        <v>237</v>
      </c>
      <c r="F70" s="54" t="s">
        <v>432</v>
      </c>
      <c r="G70" s="54" t="s">
        <v>444</v>
      </c>
      <c r="H70" s="55">
        <v>14.499999999999998</v>
      </c>
      <c r="I70" s="55">
        <v>14.099999999999998</v>
      </c>
      <c r="J70" s="55">
        <v>13.900000000000002</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46204</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7.5999999999999998E-2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14.531600000000001</v>
      </c>
      <c r="BL70" s="30">
        <f t="shared" si="1"/>
        <v>14.1256</v>
      </c>
      <c r="BM70" s="30">
        <f t="shared" si="1"/>
        <v>13.922600000000001</v>
      </c>
      <c r="BN70" s="29">
        <f t="shared" si="1"/>
        <v>13.854933333333335</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46205.794444444444</v>
      </c>
      <c r="D71">
        <v>21502</v>
      </c>
      <c r="E71" s="54" t="s">
        <v>237</v>
      </c>
      <c r="F71" s="54" t="s">
        <v>449</v>
      </c>
      <c r="G71" s="54" t="s">
        <v>450</v>
      </c>
      <c r="H71" s="55">
        <v>13.700000000000001</v>
      </c>
      <c r="I71" s="55">
        <v>13.200000000000001</v>
      </c>
      <c r="J71" s="55">
        <v>13</v>
      </c>
      <c r="K71" s="54"/>
      <c r="L71" s="56" t="b">
        <v>0</v>
      </c>
      <c r="M71" s="56" t="b">
        <v>0</v>
      </c>
      <c r="N71" s="54">
        <v>1</v>
      </c>
      <c r="O71" s="54" t="s">
        <v>228</v>
      </c>
      <c r="P71" s="54">
        <v>100</v>
      </c>
      <c r="Q71" s="54">
        <v>36</v>
      </c>
      <c r="R71" s="54">
        <v>150</v>
      </c>
      <c r="S71" s="54" t="s">
        <v>451</v>
      </c>
      <c r="T71" s="54" t="s">
        <v>452</v>
      </c>
      <c r="U71" s="54" t="s">
        <v>2219</v>
      </c>
      <c r="V71" s="54" t="s">
        <v>2220</v>
      </c>
      <c r="W71" s="54" t="b">
        <v>0</v>
      </c>
      <c r="X71" s="54"/>
      <c r="Y71" s="57" t="s">
        <v>2221</v>
      </c>
      <c r="Z71" s="54" t="s">
        <v>453</v>
      </c>
      <c r="AA71" s="54"/>
      <c r="AB71" s="54" t="s">
        <v>454</v>
      </c>
      <c r="AC71" s="56" t="b">
        <v>0</v>
      </c>
      <c r="AD71" s="56" t="b">
        <v>0</v>
      </c>
      <c r="AE71" s="54" t="s">
        <v>303</v>
      </c>
      <c r="AF71" s="58">
        <v>46204</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6.7199999999999996E-2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13.651600000000002</v>
      </c>
      <c r="BL71" s="30">
        <f t="shared" si="1"/>
        <v>13.245600000000001</v>
      </c>
      <c r="BM71" s="30">
        <f t="shared" si="1"/>
        <v>13.042599999999998</v>
      </c>
      <c r="BN71" s="29">
        <f t="shared" si="1"/>
        <v>12.974933333333333</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150</v>
      </c>
      <c r="CU71" t="str">
        <f t="shared" si="29"/>
        <v/>
      </c>
      <c r="CV71" s="81">
        <f t="shared" si="142"/>
        <v>150</v>
      </c>
      <c r="CW71" s="81">
        <f>(CV71/25)^1.5*(Calculator!$BU$4/10000)*CW$5</f>
        <v>62.255349486269886</v>
      </c>
      <c r="CX71" t="str">
        <f t="shared" si="143"/>
        <v>$150</v>
      </c>
    </row>
    <row r="72" spans="2:102" x14ac:dyDescent="0.25">
      <c r="B72" s="115" t="s">
        <v>233</v>
      </c>
      <c r="C72" s="13">
        <v>46205.794444444444</v>
      </c>
      <c r="D72">
        <v>21694</v>
      </c>
      <c r="E72" s="54" t="s">
        <v>237</v>
      </c>
      <c r="F72" s="54" t="s">
        <v>449</v>
      </c>
      <c r="G72" s="54" t="s">
        <v>455</v>
      </c>
      <c r="H72" s="55">
        <v>13.5</v>
      </c>
      <c r="I72" s="55">
        <v>13</v>
      </c>
      <c r="J72" s="55">
        <v>12.8</v>
      </c>
      <c r="K72" s="54"/>
      <c r="L72" s="56" t="b">
        <v>0</v>
      </c>
      <c r="M72" s="56" t="b">
        <v>0</v>
      </c>
      <c r="N72" s="54">
        <v>1</v>
      </c>
      <c r="O72" s="54" t="s">
        <v>228</v>
      </c>
      <c r="P72" s="54">
        <v>100</v>
      </c>
      <c r="Q72" s="54">
        <v>24</v>
      </c>
      <c r="R72" s="54">
        <v>150</v>
      </c>
      <c r="S72" s="54" t="s">
        <v>451</v>
      </c>
      <c r="T72" s="54" t="s">
        <v>452</v>
      </c>
      <c r="U72" s="54" t="s">
        <v>2193</v>
      </c>
      <c r="V72" s="54" t="s">
        <v>2222</v>
      </c>
      <c r="W72" s="54" t="b">
        <v>0</v>
      </c>
      <c r="X72" s="54"/>
      <c r="Y72" s="57" t="s">
        <v>2223</v>
      </c>
      <c r="Z72" s="54" t="s">
        <v>456</v>
      </c>
      <c r="AA72" s="54"/>
      <c r="AB72" s="54" t="s">
        <v>454</v>
      </c>
      <c r="AC72" s="56" t="b">
        <v>0</v>
      </c>
      <c r="AD72" s="56" t="b">
        <v>0</v>
      </c>
      <c r="AE72" s="54" t="s">
        <v>303</v>
      </c>
      <c r="AF72" s="58">
        <v>46204</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6.5199999999999994E-2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13.451599999999999</v>
      </c>
      <c r="BL72" s="30">
        <f t="shared" si="1"/>
        <v>13.045599999999999</v>
      </c>
      <c r="BM72" s="30">
        <f t="shared" si="1"/>
        <v>12.842599999999999</v>
      </c>
      <c r="BN72" s="29">
        <f t="shared" si="1"/>
        <v>12.774933333333331</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150</v>
      </c>
      <c r="CU72" t="str">
        <f t="shared" si="29"/>
        <v/>
      </c>
      <c r="CV72" s="81">
        <f t="shared" si="142"/>
        <v>150</v>
      </c>
      <c r="CW72" s="81">
        <f>(CV72/25)^1.5*(Calculator!$BU$4/10000)*CW$5</f>
        <v>62.255349486269886</v>
      </c>
      <c r="CX72" t="str">
        <f t="shared" si="143"/>
        <v>$150</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2224</v>
      </c>
      <c r="V73" s="54" t="s">
        <v>2225</v>
      </c>
      <c r="W73" s="54" t="b">
        <v>0</v>
      </c>
      <c r="X73" s="54"/>
      <c r="Y73" s="57" t="s">
        <v>2226</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2227</v>
      </c>
      <c r="V74" s="54" t="s">
        <v>2228</v>
      </c>
      <c r="W74" s="54" t="b">
        <v>0</v>
      </c>
      <c r="X74" s="54"/>
      <c r="Y74" s="57" t="s">
        <v>2229</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46205.794444444444</v>
      </c>
      <c r="D75">
        <v>34725</v>
      </c>
      <c r="E75" s="54" t="s">
        <v>235</v>
      </c>
      <c r="F75" s="54" t="s">
        <v>449</v>
      </c>
      <c r="G75" s="54" t="s">
        <v>461</v>
      </c>
      <c r="H75" s="55">
        <v>13</v>
      </c>
      <c r="I75" s="55">
        <v>11.5</v>
      </c>
      <c r="J75" s="55">
        <v>10.8</v>
      </c>
      <c r="K75" s="54"/>
      <c r="L75" s="56" t="b">
        <v>0</v>
      </c>
      <c r="M75" s="56" t="b">
        <v>1</v>
      </c>
      <c r="N75" s="54">
        <v>1</v>
      </c>
      <c r="O75" s="54" t="s">
        <v>228</v>
      </c>
      <c r="P75" s="54">
        <v>100</v>
      </c>
      <c r="Q75" s="54">
        <v>12</v>
      </c>
      <c r="R75" s="54" t="s">
        <v>462</v>
      </c>
      <c r="S75" s="54" t="s">
        <v>451</v>
      </c>
      <c r="T75" s="54" t="s">
        <v>463</v>
      </c>
      <c r="U75" s="54" t="s">
        <v>2194</v>
      </c>
      <c r="V75" s="54" t="s">
        <v>2230</v>
      </c>
      <c r="W75" s="54" t="b">
        <v>0</v>
      </c>
      <c r="X75" s="54"/>
      <c r="Y75" s="57" t="s">
        <v>2231</v>
      </c>
      <c r="Z75" s="54" t="s">
        <v>464</v>
      </c>
      <c r="AA75" s="54"/>
      <c r="AB75" s="54" t="s">
        <v>454</v>
      </c>
      <c r="AC75" s="56" t="b">
        <v>1</v>
      </c>
      <c r="AD75" s="56" t="b">
        <v>0</v>
      </c>
      <c r="AE75" s="54" t="s">
        <v>303</v>
      </c>
      <c r="AF75" s="58">
        <v>46204</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4.9009999999999998E-2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46205.794444444444</v>
      </c>
      <c r="D76">
        <v>34727</v>
      </c>
      <c r="E76" s="54" t="s">
        <v>237</v>
      </c>
      <c r="F76" s="54" t="s">
        <v>449</v>
      </c>
      <c r="G76" s="54" t="s">
        <v>461</v>
      </c>
      <c r="H76" s="55">
        <v>13.700000000000001</v>
      </c>
      <c r="I76" s="55">
        <v>12.3</v>
      </c>
      <c r="J76" s="55">
        <v>11.600000000000001</v>
      </c>
      <c r="K76" s="54"/>
      <c r="L76" s="56" t="b">
        <v>0</v>
      </c>
      <c r="M76" s="56" t="b">
        <v>1</v>
      </c>
      <c r="N76" s="54">
        <v>1</v>
      </c>
      <c r="O76" s="54" t="s">
        <v>228</v>
      </c>
      <c r="P76" s="54">
        <v>100</v>
      </c>
      <c r="Q76" s="54">
        <v>12</v>
      </c>
      <c r="R76" s="54" t="s">
        <v>462</v>
      </c>
      <c r="S76" s="54" t="s">
        <v>451</v>
      </c>
      <c r="T76" s="54" t="s">
        <v>463</v>
      </c>
      <c r="U76" s="54" t="s">
        <v>2195</v>
      </c>
      <c r="V76" s="54" t="s">
        <v>2232</v>
      </c>
      <c r="W76" s="54" t="b">
        <v>0</v>
      </c>
      <c r="X76" s="54"/>
      <c r="Y76" s="57" t="s">
        <v>2233</v>
      </c>
      <c r="Z76" s="54" t="s">
        <v>465</v>
      </c>
      <c r="AA76" s="54"/>
      <c r="AB76" s="54" t="s">
        <v>454</v>
      </c>
      <c r="AC76" s="56" t="b">
        <v>1</v>
      </c>
      <c r="AD76" s="56" t="b">
        <v>0</v>
      </c>
      <c r="AE76" s="54" t="s">
        <v>303</v>
      </c>
      <c r="AF76" s="58">
        <v>46205</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4.8099999999999997E-2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46205.794444444444</v>
      </c>
      <c r="D77">
        <v>34735</v>
      </c>
      <c r="E77" s="54" t="s">
        <v>235</v>
      </c>
      <c r="F77" s="54" t="s">
        <v>449</v>
      </c>
      <c r="G77" s="54" t="s">
        <v>466</v>
      </c>
      <c r="H77" s="55">
        <v>13.5</v>
      </c>
      <c r="I77" s="55">
        <v>12</v>
      </c>
      <c r="J77" s="55">
        <v>11.3</v>
      </c>
      <c r="K77" s="54"/>
      <c r="L77" s="56" t="b">
        <v>0</v>
      </c>
      <c r="M77" s="56" t="b">
        <v>1</v>
      </c>
      <c r="N77" s="54">
        <v>1</v>
      </c>
      <c r="O77" s="54" t="s">
        <v>228</v>
      </c>
      <c r="P77" s="54">
        <v>100</v>
      </c>
      <c r="Q77" s="54">
        <v>24</v>
      </c>
      <c r="R77" s="54" t="s">
        <v>462</v>
      </c>
      <c r="S77" s="54" t="s">
        <v>451</v>
      </c>
      <c r="T77" s="54" t="s">
        <v>463</v>
      </c>
      <c r="U77" s="54" t="s">
        <v>2196</v>
      </c>
      <c r="V77" s="54" t="s">
        <v>2234</v>
      </c>
      <c r="W77" s="54" t="b">
        <v>0</v>
      </c>
      <c r="X77" s="54"/>
      <c r="Y77" s="57" t="s">
        <v>2235</v>
      </c>
      <c r="Z77" s="54" t="s">
        <v>467</v>
      </c>
      <c r="AA77" s="54"/>
      <c r="AB77" s="54" t="s">
        <v>454</v>
      </c>
      <c r="AC77" s="56" t="b">
        <v>1</v>
      </c>
      <c r="AD77" s="56" t="b">
        <v>0</v>
      </c>
      <c r="AE77" s="54" t="s">
        <v>303</v>
      </c>
      <c r="AF77" s="58">
        <v>46205</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5.3950000000000005E-2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46205.794444444444</v>
      </c>
      <c r="D78">
        <v>34749</v>
      </c>
      <c r="E78" s="54" t="s">
        <v>235</v>
      </c>
      <c r="F78" s="54" t="s">
        <v>449</v>
      </c>
      <c r="G78" s="54" t="s">
        <v>468</v>
      </c>
      <c r="H78" s="55">
        <v>13.600000000000001</v>
      </c>
      <c r="I78" s="55">
        <v>12.1</v>
      </c>
      <c r="J78" s="55">
        <v>11.4</v>
      </c>
      <c r="K78" s="54"/>
      <c r="L78" s="56" t="b">
        <v>0</v>
      </c>
      <c r="M78" s="56" t="b">
        <v>1</v>
      </c>
      <c r="N78" s="54">
        <v>1</v>
      </c>
      <c r="O78" s="54" t="s">
        <v>228</v>
      </c>
      <c r="P78" s="54">
        <v>100</v>
      </c>
      <c r="Q78" s="54">
        <v>36</v>
      </c>
      <c r="R78" s="54" t="s">
        <v>462</v>
      </c>
      <c r="S78" s="54" t="s">
        <v>451</v>
      </c>
      <c r="T78" s="54" t="s">
        <v>469</v>
      </c>
      <c r="U78" s="54" t="s">
        <v>2197</v>
      </c>
      <c r="V78" s="54" t="s">
        <v>2236</v>
      </c>
      <c r="W78" s="54" t="b">
        <v>0</v>
      </c>
      <c r="X78" s="54"/>
      <c r="Y78" s="57" t="s">
        <v>2237</v>
      </c>
      <c r="Z78" s="54" t="s">
        <v>470</v>
      </c>
      <c r="AA78" s="54"/>
      <c r="AB78" s="54" t="s">
        <v>454</v>
      </c>
      <c r="AC78" s="56" t="b">
        <v>1</v>
      </c>
      <c r="AD78" s="56" t="b">
        <v>0</v>
      </c>
      <c r="AE78" s="54" t="s">
        <v>303</v>
      </c>
      <c r="AF78" s="58">
        <v>46205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5.4989999999999997E-2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46197.388194444444</v>
      </c>
      <c r="D79">
        <v>35662</v>
      </c>
      <c r="E79" s="54" t="s">
        <v>235</v>
      </c>
      <c r="F79" s="54" t="s">
        <v>449</v>
      </c>
      <c r="G79" s="54" t="s">
        <v>1995</v>
      </c>
      <c r="H79" s="55">
        <v>13.8</v>
      </c>
      <c r="I79" s="55">
        <v>12.3</v>
      </c>
      <c r="J79" s="55">
        <v>11.600000000000001</v>
      </c>
      <c r="K79" s="54"/>
      <c r="L79" s="56" t="b">
        <v>0</v>
      </c>
      <c r="M79" s="56" t="b">
        <v>1</v>
      </c>
      <c r="N79" s="54">
        <v>1</v>
      </c>
      <c r="O79" s="54" t="s">
        <v>228</v>
      </c>
      <c r="P79" s="54">
        <v>100</v>
      </c>
      <c r="Q79" s="54">
        <v>18</v>
      </c>
      <c r="R79" s="54" t="s">
        <v>462</v>
      </c>
      <c r="S79" s="54" t="s">
        <v>451</v>
      </c>
      <c r="T79" s="54" t="s">
        <v>463</v>
      </c>
      <c r="U79" s="54" t="s">
        <v>1981</v>
      </c>
      <c r="V79" s="54" t="s">
        <v>1996</v>
      </c>
      <c r="W79" s="54" t="b">
        <v>0</v>
      </c>
      <c r="X79" s="54"/>
      <c r="Y79" s="57" t="s">
        <v>1997</v>
      </c>
      <c r="Z79" s="54" t="s">
        <v>1998</v>
      </c>
      <c r="AA79" s="54"/>
      <c r="AB79" s="54" t="s">
        <v>454</v>
      </c>
      <c r="AC79" s="56" t="b">
        <v>0</v>
      </c>
      <c r="AD79" s="56" t="b">
        <v>0</v>
      </c>
      <c r="AE79" s="54" t="s">
        <v>303</v>
      </c>
      <c r="AF79" s="58">
        <v>46196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5.7005E-2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46197.388194444444</v>
      </c>
      <c r="D80">
        <v>35665</v>
      </c>
      <c r="E80" s="54" t="s">
        <v>237</v>
      </c>
      <c r="F80" s="54" t="s">
        <v>449</v>
      </c>
      <c r="G80" s="54" t="s">
        <v>1995</v>
      </c>
      <c r="H80" s="55">
        <v>14.299999999999999</v>
      </c>
      <c r="I80" s="55">
        <v>12.9</v>
      </c>
      <c r="J80" s="55">
        <v>12.2</v>
      </c>
      <c r="K80" s="54"/>
      <c r="L80" s="56" t="b">
        <v>0</v>
      </c>
      <c r="M80" s="56" t="b">
        <v>1</v>
      </c>
      <c r="N80" s="54">
        <v>1</v>
      </c>
      <c r="O80" s="54" t="s">
        <v>228</v>
      </c>
      <c r="P80" s="54">
        <v>100</v>
      </c>
      <c r="Q80" s="54">
        <v>18</v>
      </c>
      <c r="R80" s="54" t="s">
        <v>462</v>
      </c>
      <c r="S80" s="54" t="s">
        <v>451</v>
      </c>
      <c r="T80" s="54" t="s">
        <v>1999</v>
      </c>
      <c r="U80" s="54" t="s">
        <v>1982</v>
      </c>
      <c r="V80" s="54" t="s">
        <v>2000</v>
      </c>
      <c r="W80" s="54" t="b">
        <v>0</v>
      </c>
      <c r="X80" s="54"/>
      <c r="Y80" s="57" t="s">
        <v>2001</v>
      </c>
      <c r="Z80" s="54" t="s">
        <v>2002</v>
      </c>
      <c r="AA80" s="54"/>
      <c r="AB80" s="54" t="s">
        <v>454</v>
      </c>
      <c r="AC80" s="56" t="b">
        <v>0</v>
      </c>
      <c r="AD80" s="56" t="b">
        <v>0</v>
      </c>
      <c r="AE80" s="54" t="s">
        <v>303</v>
      </c>
      <c r="AF80" s="58">
        <v>46196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5.4079999999999996E-2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46198.40625</v>
      </c>
      <c r="D81">
        <v>36117</v>
      </c>
      <c r="E81" s="54" t="s">
        <v>235</v>
      </c>
      <c r="F81" s="54" t="s">
        <v>449</v>
      </c>
      <c r="G81" s="54" t="s">
        <v>1891</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2030</v>
      </c>
      <c r="V81" s="54" t="s">
        <v>2032</v>
      </c>
      <c r="W81" s="54" t="b">
        <v>0</v>
      </c>
      <c r="X81" s="54"/>
      <c r="Y81" s="57" t="s">
        <v>2033</v>
      </c>
      <c r="Z81" s="54" t="s">
        <v>1892</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46198.40625</v>
      </c>
      <c r="D82">
        <v>36119</v>
      </c>
      <c r="E82" s="54" t="s">
        <v>237</v>
      </c>
      <c r="F82" s="54" t="s">
        <v>449</v>
      </c>
      <c r="G82" s="54" t="s">
        <v>1891</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2031</v>
      </c>
      <c r="V82" s="54" t="s">
        <v>2034</v>
      </c>
      <c r="W82" s="54" t="b">
        <v>0</v>
      </c>
      <c r="X82" s="54"/>
      <c r="Y82" s="57" t="s">
        <v>2035</v>
      </c>
      <c r="Z82" s="54" t="s">
        <v>1893</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1894</v>
      </c>
      <c r="H86" s="55">
        <v>20.200000000000003</v>
      </c>
      <c r="I86" s="55">
        <v>7.1999999999999993</v>
      </c>
      <c r="J86" s="55">
        <v>13.200000000000001</v>
      </c>
      <c r="K86" s="54" t="s">
        <v>1895</v>
      </c>
      <c r="L86" s="56" t="b">
        <v>0</v>
      </c>
      <c r="M86" s="56" t="b">
        <v>0</v>
      </c>
      <c r="N86" s="54">
        <v>1</v>
      </c>
      <c r="O86" s="54" t="s">
        <v>228</v>
      </c>
      <c r="P86" s="54">
        <v>22</v>
      </c>
      <c r="Q86" s="54">
        <v>25</v>
      </c>
      <c r="R86" s="54">
        <v>295</v>
      </c>
      <c r="S86" s="54" t="s">
        <v>473</v>
      </c>
      <c r="T86" s="54" t="s">
        <v>1896</v>
      </c>
      <c r="U86" s="54" t="s">
        <v>475</v>
      </c>
      <c r="V86" s="54" t="s">
        <v>476</v>
      </c>
      <c r="W86" s="54" t="b">
        <v>0</v>
      </c>
      <c r="X86" s="54"/>
      <c r="Y86" s="57" t="s">
        <v>1897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1898</v>
      </c>
      <c r="H87" s="55">
        <v>20.200000000000003</v>
      </c>
      <c r="I87" s="55">
        <v>7.1999999999999993</v>
      </c>
      <c r="J87" s="55">
        <v>13.200000000000001</v>
      </c>
      <c r="K87" s="54" t="s">
        <v>1895</v>
      </c>
      <c r="L87" s="56" t="b">
        <v>0</v>
      </c>
      <c r="M87" s="56" t="b">
        <v>0</v>
      </c>
      <c r="N87" s="54">
        <v>1</v>
      </c>
      <c r="O87" s="54" t="s">
        <v>228</v>
      </c>
      <c r="P87" s="54">
        <v>22</v>
      </c>
      <c r="Q87" s="54">
        <v>14</v>
      </c>
      <c r="R87" s="54">
        <v>150</v>
      </c>
      <c r="S87" s="54" t="s">
        <v>473</v>
      </c>
      <c r="T87" s="54" t="s">
        <v>1896</v>
      </c>
      <c r="U87" s="54" t="s">
        <v>475</v>
      </c>
      <c r="V87" s="54" t="s">
        <v>476</v>
      </c>
      <c r="W87" s="54" t="b">
        <v>0</v>
      </c>
      <c r="X87" s="54"/>
      <c r="Y87" s="57" t="s">
        <v>1899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1900</v>
      </c>
      <c r="H88" s="55">
        <v>20.200000000000003</v>
      </c>
      <c r="I88" s="55">
        <v>7.1999999999999993</v>
      </c>
      <c r="J88" s="55">
        <v>13.200000000000001</v>
      </c>
      <c r="K88" s="54" t="s">
        <v>1895</v>
      </c>
      <c r="L88" s="56" t="b">
        <v>0</v>
      </c>
      <c r="M88" s="56" t="b">
        <v>0</v>
      </c>
      <c r="N88" s="54">
        <v>1</v>
      </c>
      <c r="O88" s="54" t="s">
        <v>228</v>
      </c>
      <c r="P88" s="54">
        <v>22</v>
      </c>
      <c r="Q88" s="54">
        <v>13</v>
      </c>
      <c r="R88" s="54">
        <v>150</v>
      </c>
      <c r="S88" s="54" t="s">
        <v>473</v>
      </c>
      <c r="T88" s="54" t="s">
        <v>1896</v>
      </c>
      <c r="U88" s="54" t="s">
        <v>475</v>
      </c>
      <c r="V88" s="54" t="s">
        <v>476</v>
      </c>
      <c r="W88" s="54" t="b">
        <v>0</v>
      </c>
      <c r="X88" s="54"/>
      <c r="Y88" s="57" t="s">
        <v>1901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1902</v>
      </c>
      <c r="H89" s="55">
        <v>20.200000000000003</v>
      </c>
      <c r="I89" s="55">
        <v>7.1999999999999993</v>
      </c>
      <c r="J89" s="55">
        <v>13.200000000000001</v>
      </c>
      <c r="K89" s="54" t="s">
        <v>1895</v>
      </c>
      <c r="L89" s="56" t="b">
        <v>0</v>
      </c>
      <c r="M89" s="56" t="b">
        <v>0</v>
      </c>
      <c r="N89" s="54">
        <v>1</v>
      </c>
      <c r="O89" s="54" t="s">
        <v>228</v>
      </c>
      <c r="P89" s="54">
        <v>22</v>
      </c>
      <c r="Q89" s="54">
        <v>11</v>
      </c>
      <c r="R89" s="54">
        <v>95</v>
      </c>
      <c r="S89" s="54" t="s">
        <v>473</v>
      </c>
      <c r="T89" s="54" t="s">
        <v>1896</v>
      </c>
      <c r="U89" s="54" t="s">
        <v>475</v>
      </c>
      <c r="V89" s="54" t="s">
        <v>476</v>
      </c>
      <c r="W89" s="54" t="b">
        <v>0</v>
      </c>
      <c r="X89" s="54"/>
      <c r="Y89" s="57" t="s">
        <v>1903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1904</v>
      </c>
      <c r="H90" s="55">
        <v>20.200000000000003</v>
      </c>
      <c r="I90" s="55">
        <v>7.1999999999999993</v>
      </c>
      <c r="J90" s="55">
        <v>13.200000000000001</v>
      </c>
      <c r="K90" s="54" t="s">
        <v>1895</v>
      </c>
      <c r="L90" s="56" t="b">
        <v>0</v>
      </c>
      <c r="M90" s="56" t="b">
        <v>0</v>
      </c>
      <c r="N90" s="54">
        <v>1</v>
      </c>
      <c r="O90" s="54" t="s">
        <v>228</v>
      </c>
      <c r="P90" s="54">
        <v>22</v>
      </c>
      <c r="Q90" s="54">
        <v>10</v>
      </c>
      <c r="R90" s="54">
        <v>95</v>
      </c>
      <c r="S90" s="54" t="s">
        <v>473</v>
      </c>
      <c r="T90" s="54" t="s">
        <v>1896</v>
      </c>
      <c r="U90" s="54" t="s">
        <v>475</v>
      </c>
      <c r="V90" s="54" t="s">
        <v>476</v>
      </c>
      <c r="W90" s="54" t="b">
        <v>0</v>
      </c>
      <c r="X90" s="54"/>
      <c r="Y90" s="57" t="s">
        <v>1905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2003</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2004</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2005</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2006</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2007</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2008</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46193.454861111109</v>
      </c>
      <c r="D97">
        <v>35775</v>
      </c>
      <c r="E97" s="54" t="s">
        <v>237</v>
      </c>
      <c r="F97" s="54" t="s">
        <v>496</v>
      </c>
      <c r="G97" s="54" t="s">
        <v>497</v>
      </c>
      <c r="H97" s="55">
        <v>13.200000000000001</v>
      </c>
      <c r="I97" s="55">
        <v>12.8</v>
      </c>
      <c r="J97" s="55">
        <v>12.6</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46192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6.3100000000000003E-2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13.2416</v>
      </c>
      <c r="BL97" s="30">
        <f t="shared" si="1"/>
        <v>12.835599999999998</v>
      </c>
      <c r="BM97" s="30">
        <f t="shared" si="1"/>
        <v>12.632599999999998</v>
      </c>
      <c r="BN97" s="29">
        <f t="shared" si="1"/>
        <v>12.564933333333332</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46193.454861111109</v>
      </c>
      <c r="D98">
        <v>35777</v>
      </c>
      <c r="E98" s="54" t="s">
        <v>235</v>
      </c>
      <c r="F98" s="54" t="s">
        <v>496</v>
      </c>
      <c r="G98" s="54" t="s">
        <v>497</v>
      </c>
      <c r="H98" s="55">
        <v>12.6</v>
      </c>
      <c r="I98" s="55">
        <v>12.1</v>
      </c>
      <c r="J98" s="55">
        <v>11.899999999999999</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46192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6.5000000000000002E-2</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12.626100000000001</v>
      </c>
      <c r="BL98" s="30">
        <f t="shared" si="1"/>
        <v>12.136100000000001</v>
      </c>
      <c r="BM98" s="30">
        <f t="shared" si="1"/>
        <v>11.8911</v>
      </c>
      <c r="BN98" s="29">
        <f t="shared" si="1"/>
        <v>11.809433333333335</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46198.40625</v>
      </c>
      <c r="D99">
        <v>12833</v>
      </c>
      <c r="E99" s="54" t="s">
        <v>237</v>
      </c>
      <c r="F99" s="54" t="s">
        <v>508</v>
      </c>
      <c r="G99" s="54" t="s">
        <v>2009</v>
      </c>
      <c r="H99" s="55">
        <v>13.900000000000002</v>
      </c>
      <c r="I99" s="55">
        <v>13.5</v>
      </c>
      <c r="J99" s="55">
        <v>13.3</v>
      </c>
      <c r="K99" s="54"/>
      <c r="L99" s="56" t="b">
        <v>0</v>
      </c>
      <c r="M99" s="56" t="b">
        <v>0</v>
      </c>
      <c r="N99" s="54">
        <v>1</v>
      </c>
      <c r="O99" s="54" t="s">
        <v>228</v>
      </c>
      <c r="P99" s="54">
        <v>24</v>
      </c>
      <c r="Q99" s="54">
        <v>6</v>
      </c>
      <c r="R99" s="54">
        <v>50</v>
      </c>
      <c r="S99" s="54" t="s">
        <v>509</v>
      </c>
      <c r="T99" s="54" t="s">
        <v>510</v>
      </c>
      <c r="U99" s="54" t="s">
        <v>1983</v>
      </c>
      <c r="V99" s="54" t="s">
        <v>511</v>
      </c>
      <c r="W99" s="54" t="b">
        <v>0</v>
      </c>
      <c r="X99" s="54"/>
      <c r="Y99" s="57" t="s">
        <v>2036</v>
      </c>
      <c r="Z99" s="54" t="s">
        <v>512</v>
      </c>
      <c r="AA99" s="54"/>
      <c r="AB99" s="54" t="s">
        <v>513</v>
      </c>
      <c r="AC99" s="56" t="b">
        <v>0</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6.9699999999999998E-2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13.901600000000002</v>
      </c>
      <c r="BL99" s="30">
        <f t="shared" si="1"/>
        <v>13.495600000000001</v>
      </c>
      <c r="BM99" s="30">
        <f t="shared" si="1"/>
        <v>13.292599999999998</v>
      </c>
      <c r="BN99" s="29">
        <f t="shared" si="1"/>
        <v>13.224933333333333</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46198.40625</v>
      </c>
      <c r="D100">
        <v>18418</v>
      </c>
      <c r="E100" s="54" t="s">
        <v>237</v>
      </c>
      <c r="F100" s="54" t="s">
        <v>508</v>
      </c>
      <c r="G100" s="54" t="s">
        <v>514</v>
      </c>
      <c r="H100" s="55">
        <v>19.900000000000002</v>
      </c>
      <c r="I100" s="55">
        <v>16</v>
      </c>
      <c r="J100" s="55">
        <v>16.8</v>
      </c>
      <c r="K100" s="54" t="s">
        <v>515</v>
      </c>
      <c r="L100" s="56" t="b">
        <v>0</v>
      </c>
      <c r="M100" s="56" t="b">
        <v>0</v>
      </c>
      <c r="N100" s="54">
        <v>1</v>
      </c>
      <c r="O100" s="54" t="s">
        <v>228</v>
      </c>
      <c r="P100" s="54">
        <v>24</v>
      </c>
      <c r="Q100" s="54">
        <v>12</v>
      </c>
      <c r="R100" s="54">
        <v>150</v>
      </c>
      <c r="S100" s="54" t="s">
        <v>509</v>
      </c>
      <c r="T100" s="54"/>
      <c r="U100" s="54" t="s">
        <v>1926</v>
      </c>
      <c r="V100" s="54" t="s">
        <v>511</v>
      </c>
      <c r="W100" s="54" t="b">
        <v>0</v>
      </c>
      <c r="X100" s="54"/>
      <c r="Y100" s="57" t="s">
        <v>2037</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0.12970000000000001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19.901600000000002</v>
      </c>
      <c r="BL100" s="30">
        <f t="shared" si="1"/>
        <v>15.995600000000001</v>
      </c>
      <c r="BM100" s="30">
        <f t="shared" si="1"/>
        <v>16.792600000000004</v>
      </c>
      <c r="BN100" s="29">
        <f t="shared" si="1"/>
        <v>17.558266666666668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46198.40625</v>
      </c>
      <c r="D101">
        <v>18423</v>
      </c>
      <c r="E101" s="54" t="s">
        <v>235</v>
      </c>
      <c r="F101" s="54" t="s">
        <v>508</v>
      </c>
      <c r="G101" s="54" t="s">
        <v>514</v>
      </c>
      <c r="H101" s="55">
        <v>18.7</v>
      </c>
      <c r="I101" s="55">
        <v>14.7</v>
      </c>
      <c r="J101" s="55">
        <v>15.5</v>
      </c>
      <c r="K101" s="54" t="s">
        <v>515</v>
      </c>
      <c r="L101" s="56" t="b">
        <v>0</v>
      </c>
      <c r="M101" s="56" t="b">
        <v>0</v>
      </c>
      <c r="N101" s="54">
        <v>1</v>
      </c>
      <c r="O101" s="54" t="s">
        <v>228</v>
      </c>
      <c r="P101" s="54">
        <v>24</v>
      </c>
      <c r="Q101" s="54">
        <v>12</v>
      </c>
      <c r="R101" s="54">
        <v>150</v>
      </c>
      <c r="S101" s="54" t="s">
        <v>509</v>
      </c>
      <c r="T101" s="54"/>
      <c r="U101" s="54" t="s">
        <v>1928</v>
      </c>
      <c r="V101" s="54" t="s">
        <v>511</v>
      </c>
      <c r="W101" s="54" t="b">
        <v>0</v>
      </c>
      <c r="X101" s="54"/>
      <c r="Y101" s="57" t="s">
        <v>2038</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0.12559999999999999</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18.6861</v>
      </c>
      <c r="BL101" s="30">
        <f t="shared" si="1"/>
        <v>14.696100000000003</v>
      </c>
      <c r="BM101" s="30">
        <f t="shared" si="1"/>
        <v>15.4511</v>
      </c>
      <c r="BN101" s="29">
        <f t="shared" si="1"/>
        <v>16.202766666666665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46198.40625</v>
      </c>
      <c r="D102">
        <v>24734</v>
      </c>
      <c r="E102" s="54" t="s">
        <v>235</v>
      </c>
      <c r="F102" s="54" t="s">
        <v>508</v>
      </c>
      <c r="G102" s="54" t="s">
        <v>2010</v>
      </c>
      <c r="H102" s="55">
        <v>13.200000000000001</v>
      </c>
      <c r="I102" s="55">
        <v>12.7</v>
      </c>
      <c r="J102" s="55">
        <v>12.5</v>
      </c>
      <c r="K102" s="54"/>
      <c r="L102" s="56" t="b">
        <v>0</v>
      </c>
      <c r="M102" s="56" t="b">
        <v>0</v>
      </c>
      <c r="N102" s="54">
        <v>1</v>
      </c>
      <c r="O102" s="54" t="s">
        <v>228</v>
      </c>
      <c r="P102" s="54">
        <v>24</v>
      </c>
      <c r="Q102" s="54">
        <v>11</v>
      </c>
      <c r="R102" s="54">
        <v>50</v>
      </c>
      <c r="S102" s="54" t="s">
        <v>509</v>
      </c>
      <c r="T102" s="54"/>
      <c r="U102" s="54" t="s">
        <v>1985</v>
      </c>
      <c r="V102" s="54" t="s">
        <v>511</v>
      </c>
      <c r="W102" s="54" t="b">
        <v>0</v>
      </c>
      <c r="X102" s="54"/>
      <c r="Y102" s="57" t="s">
        <v>2039</v>
      </c>
      <c r="Z102" s="54" t="s">
        <v>512</v>
      </c>
      <c r="AA102" s="54"/>
      <c r="AB102" s="54" t="s">
        <v>513</v>
      </c>
      <c r="AC102" s="56" t="b">
        <v>1</v>
      </c>
      <c r="AD102" s="56" t="b">
        <v>0</v>
      </c>
      <c r="AE102" s="54" t="s">
        <v>303</v>
      </c>
      <c r="AF102" s="58">
        <v>46198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7.0599999999999996E-2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13.186099999999998</v>
      </c>
      <c r="BL102" s="30">
        <f t="shared" si="1"/>
        <v>12.696099999999999</v>
      </c>
      <c r="BM102" s="30">
        <f t="shared" si="1"/>
        <v>12.4511</v>
      </c>
      <c r="BN102" s="29">
        <f t="shared" si="1"/>
        <v>12.369433333333332</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46198.40625</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1930</v>
      </c>
      <c r="V103" s="54" t="s">
        <v>511</v>
      </c>
      <c r="W103" s="54" t="b">
        <v>0</v>
      </c>
      <c r="X103" s="54"/>
      <c r="Y103" s="57" t="s">
        <v>2040</v>
      </c>
      <c r="Z103" s="54" t="s">
        <v>512</v>
      </c>
      <c r="AA103" s="54"/>
      <c r="AB103" s="54" t="s">
        <v>513</v>
      </c>
      <c r="AC103" s="56" t="b">
        <v>1</v>
      </c>
      <c r="AD103" s="56" t="b">
        <v>0</v>
      </c>
      <c r="AE103" s="54" t="s">
        <v>303</v>
      </c>
      <c r="AF103" s="58">
        <v>46198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46198.40625</v>
      </c>
      <c r="D104">
        <v>35104</v>
      </c>
      <c r="E104" s="54" t="s">
        <v>235</v>
      </c>
      <c r="F104" s="54" t="s">
        <v>508</v>
      </c>
      <c r="G104" s="54" t="s">
        <v>516</v>
      </c>
      <c r="H104" s="55">
        <v>16.600000000000001</v>
      </c>
      <c r="I104" s="55">
        <v>12.6</v>
      </c>
      <c r="J104" s="55">
        <v>13.4</v>
      </c>
      <c r="K104" s="54" t="s">
        <v>515</v>
      </c>
      <c r="L104" s="56" t="b">
        <v>0</v>
      </c>
      <c r="M104" s="56" t="b">
        <v>0</v>
      </c>
      <c r="N104" s="54">
        <v>1</v>
      </c>
      <c r="O104" s="54" t="s">
        <v>228</v>
      </c>
      <c r="P104" s="54">
        <v>24</v>
      </c>
      <c r="Q104" s="54">
        <v>14</v>
      </c>
      <c r="R104" s="54">
        <v>150</v>
      </c>
      <c r="S104" s="54" t="s">
        <v>509</v>
      </c>
      <c r="T104" s="54"/>
      <c r="U104" s="54" t="s">
        <v>1932</v>
      </c>
      <c r="V104" s="54" t="s">
        <v>511</v>
      </c>
      <c r="W104" s="54" t="b">
        <v>0</v>
      </c>
      <c r="X104" s="54"/>
      <c r="Y104" s="57" t="s">
        <v>2041</v>
      </c>
      <c r="Z104" s="54" t="s">
        <v>512</v>
      </c>
      <c r="AA104" s="54"/>
      <c r="AB104" s="54" t="s">
        <v>513</v>
      </c>
      <c r="AC104" s="56" t="b">
        <v>0</v>
      </c>
      <c r="AD104" s="56" t="b">
        <v>1</v>
      </c>
      <c r="AE104" s="54" t="s">
        <v>303</v>
      </c>
      <c r="AF104" s="58">
        <v>46198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0.1046</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16.586099999999998</v>
      </c>
      <c r="BL104" s="30">
        <f t="shared" si="1"/>
        <v>12.5961</v>
      </c>
      <c r="BM104" s="30">
        <f t="shared" si="1"/>
        <v>13.351100000000001</v>
      </c>
      <c r="BN104" s="29">
        <f t="shared" si="1"/>
        <v>14.102766666666666</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46198.40625</v>
      </c>
      <c r="D105">
        <v>36171</v>
      </c>
      <c r="E105" s="54" t="s">
        <v>235</v>
      </c>
      <c r="F105" s="54" t="s">
        <v>508</v>
      </c>
      <c r="G105" s="54" t="s">
        <v>517</v>
      </c>
      <c r="H105" s="55">
        <v>16.600000000000001</v>
      </c>
      <c r="I105" s="55">
        <v>12.6</v>
      </c>
      <c r="J105" s="55">
        <v>13.4</v>
      </c>
      <c r="K105" s="54" t="s">
        <v>515</v>
      </c>
      <c r="L105" s="56" t="b">
        <v>0</v>
      </c>
      <c r="M105" s="56" t="b">
        <v>0</v>
      </c>
      <c r="N105" s="54">
        <v>1</v>
      </c>
      <c r="O105" s="54" t="s">
        <v>228</v>
      </c>
      <c r="P105" s="54">
        <v>24</v>
      </c>
      <c r="Q105" s="54">
        <v>36</v>
      </c>
      <c r="R105" s="54">
        <v>150</v>
      </c>
      <c r="S105" s="54" t="s">
        <v>509</v>
      </c>
      <c r="T105" s="54"/>
      <c r="U105" s="54" t="s">
        <v>1934</v>
      </c>
      <c r="V105" s="54" t="s">
        <v>511</v>
      </c>
      <c r="W105" s="54" t="b">
        <v>0</v>
      </c>
      <c r="X105" s="54"/>
      <c r="Y105" s="57" t="s">
        <v>2042</v>
      </c>
      <c r="Z105" s="54" t="s">
        <v>512</v>
      </c>
      <c r="AA105" s="54"/>
      <c r="AB105" s="54" t="s">
        <v>513</v>
      </c>
      <c r="AC105" s="56" t="b">
        <v>0</v>
      </c>
      <c r="AD105" s="56" t="b">
        <v>1</v>
      </c>
      <c r="AE105" s="54" t="s">
        <v>303</v>
      </c>
      <c r="AF105" s="58">
        <v>46198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0.1046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16.586099999999998</v>
      </c>
      <c r="BL105" s="30">
        <f t="shared" si="1"/>
        <v>12.5961</v>
      </c>
      <c r="BM105" s="30">
        <f t="shared" si="1"/>
        <v>13.351100000000001</v>
      </c>
      <c r="BN105" s="29">
        <f t="shared" si="1"/>
        <v>14.102766666666666</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46198.40625</v>
      </c>
      <c r="D106">
        <v>36172</v>
      </c>
      <c r="E106" s="54" t="s">
        <v>237</v>
      </c>
      <c r="F106" s="54" t="s">
        <v>508</v>
      </c>
      <c r="G106" s="54" t="s">
        <v>517</v>
      </c>
      <c r="H106" s="55">
        <v>17.899999999999999</v>
      </c>
      <c r="I106" s="55">
        <v>14.000000000000002</v>
      </c>
      <c r="J106" s="55">
        <v>14.799999999999999</v>
      </c>
      <c r="K106" s="54" t="s">
        <v>515</v>
      </c>
      <c r="L106" s="56" t="b">
        <v>0</v>
      </c>
      <c r="M106" s="56" t="b">
        <v>0</v>
      </c>
      <c r="N106" s="54">
        <v>1</v>
      </c>
      <c r="O106" s="54" t="s">
        <v>228</v>
      </c>
      <c r="P106" s="54">
        <v>24</v>
      </c>
      <c r="Q106" s="54">
        <v>36</v>
      </c>
      <c r="R106" s="54">
        <v>150</v>
      </c>
      <c r="S106" s="54" t="s">
        <v>509</v>
      </c>
      <c r="T106" s="54"/>
      <c r="U106" s="54" t="s">
        <v>1936</v>
      </c>
      <c r="V106" s="54" t="s">
        <v>511</v>
      </c>
      <c r="W106" s="54" t="b">
        <v>0</v>
      </c>
      <c r="X106" s="54"/>
      <c r="Y106" s="57" t="s">
        <v>2043</v>
      </c>
      <c r="Z106" s="54" t="s">
        <v>512</v>
      </c>
      <c r="AA106" s="54"/>
      <c r="AB106" s="54" t="s">
        <v>513</v>
      </c>
      <c r="AC106" s="56" t="b">
        <v>0</v>
      </c>
      <c r="AD106" s="56" t="b">
        <v>1</v>
      </c>
      <c r="AE106" s="54" t="s">
        <v>303</v>
      </c>
      <c r="AF106" s="58">
        <v>46198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0.10970000000000001</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17.901600000000002</v>
      </c>
      <c r="BL106" s="30">
        <f t="shared" si="1"/>
        <v>13.995600000000001</v>
      </c>
      <c r="BM106" s="30">
        <f t="shared" si="1"/>
        <v>14.792599999999998</v>
      </c>
      <c r="BN106" s="29">
        <f t="shared" si="1"/>
        <v>15.558266666666668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1906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1907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1908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1909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1910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1911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1912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1913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1914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46205.794444444444</v>
      </c>
      <c r="D122">
        <v>34902</v>
      </c>
      <c r="E122" s="54" t="s">
        <v>235</v>
      </c>
      <c r="F122" s="54" t="s">
        <v>544</v>
      </c>
      <c r="G122" s="54" t="s">
        <v>545</v>
      </c>
      <c r="H122" s="55">
        <v>12.1</v>
      </c>
      <c r="I122" s="55">
        <v>12.1</v>
      </c>
      <c r="J122" s="55">
        <v>12.2</v>
      </c>
      <c r="K122" s="54"/>
      <c r="L122" s="56" t="b">
        <v>0</v>
      </c>
      <c r="M122" s="56" t="b">
        <v>0</v>
      </c>
      <c r="N122" s="54">
        <v>1</v>
      </c>
      <c r="O122" s="54" t="s">
        <v>228</v>
      </c>
      <c r="P122" s="54">
        <v>100</v>
      </c>
      <c r="Q122" s="54">
        <v>12</v>
      </c>
      <c r="R122" s="54" t="s">
        <v>546</v>
      </c>
      <c r="S122" s="54" t="s">
        <v>1944</v>
      </c>
      <c r="T122" s="54" t="s">
        <v>547</v>
      </c>
      <c r="U122" s="54" t="s">
        <v>548</v>
      </c>
      <c r="V122" s="54" t="s">
        <v>549</v>
      </c>
      <c r="W122" s="54" t="b">
        <v>0</v>
      </c>
      <c r="X122" s="54"/>
      <c r="Y122" s="57" t="s">
        <v>550</v>
      </c>
      <c r="Z122" s="54" t="s">
        <v>1945</v>
      </c>
      <c r="AA122" s="54"/>
      <c r="AB122" s="54" t="s">
        <v>551</v>
      </c>
      <c r="AC122" s="56" t="b">
        <v>0</v>
      </c>
      <c r="AD122" s="56" t="b">
        <v>0</v>
      </c>
      <c r="AE122" s="54" t="s">
        <v>303</v>
      </c>
      <c r="AF122" s="58">
        <v>46205</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7.0129999999999998E-2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12.139099999999999</v>
      </c>
      <c r="BL122" s="30">
        <f t="shared" si="148"/>
        <v>12.149100000000001</v>
      </c>
      <c r="BM122" s="30">
        <f t="shared" si="148"/>
        <v>12.1541</v>
      </c>
      <c r="BN122" s="29">
        <f t="shared" si="148"/>
        <v>12.155766666666668</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46205.794444444444</v>
      </c>
      <c r="D123">
        <v>34904</v>
      </c>
      <c r="E123" s="54" t="s">
        <v>237</v>
      </c>
      <c r="F123" s="54" t="s">
        <v>544</v>
      </c>
      <c r="G123" s="54" t="s">
        <v>545</v>
      </c>
      <c r="H123" s="55">
        <v>13.100000000000001</v>
      </c>
      <c r="I123" s="55">
        <v>13.100000000000001</v>
      </c>
      <c r="J123" s="55">
        <v>13.200000000000001</v>
      </c>
      <c r="K123" s="54"/>
      <c r="L123" s="56" t="b">
        <v>0</v>
      </c>
      <c r="M123" s="56" t="b">
        <v>0</v>
      </c>
      <c r="N123" s="54">
        <v>1</v>
      </c>
      <c r="O123" s="54" t="s">
        <v>228</v>
      </c>
      <c r="P123" s="54">
        <v>100</v>
      </c>
      <c r="Q123" s="54">
        <v>12</v>
      </c>
      <c r="R123" s="54" t="s">
        <v>546</v>
      </c>
      <c r="S123" s="54" t="s">
        <v>1944</v>
      </c>
      <c r="T123" s="54" t="s">
        <v>547</v>
      </c>
      <c r="U123" s="54" t="s">
        <v>548</v>
      </c>
      <c r="V123" s="54" t="s">
        <v>549</v>
      </c>
      <c r="W123" s="54" t="b">
        <v>0</v>
      </c>
      <c r="X123" s="54"/>
      <c r="Y123" s="57" t="s">
        <v>552</v>
      </c>
      <c r="Z123" s="54" t="s">
        <v>1946</v>
      </c>
      <c r="AA123" s="54"/>
      <c r="AB123" s="54" t="s">
        <v>551</v>
      </c>
      <c r="AC123" s="56" t="b">
        <v>0</v>
      </c>
      <c r="AD123" s="56" t="b">
        <v>0</v>
      </c>
      <c r="AE123" s="54" t="s">
        <v>303</v>
      </c>
      <c r="AF123" s="58">
        <v>46205</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7.1239999999999998E-2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13.055599999999998</v>
      </c>
      <c r="BL123" s="30">
        <f t="shared" si="148"/>
        <v>13.149599999999998</v>
      </c>
      <c r="BM123" s="30">
        <f t="shared" si="148"/>
        <v>13.1966</v>
      </c>
      <c r="BN123" s="29">
        <f t="shared" si="148"/>
        <v>13.212266666666668</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46205.794444444444</v>
      </c>
      <c r="D124">
        <v>34912</v>
      </c>
      <c r="E124" s="54" t="s">
        <v>235</v>
      </c>
      <c r="F124" s="54" t="s">
        <v>544</v>
      </c>
      <c r="G124" s="54" t="s">
        <v>553</v>
      </c>
      <c r="H124" s="55">
        <v>12.6</v>
      </c>
      <c r="I124" s="55">
        <v>12.6</v>
      </c>
      <c r="J124" s="55">
        <v>12.7</v>
      </c>
      <c r="K124" s="54"/>
      <c r="L124" s="56" t="b">
        <v>0</v>
      </c>
      <c r="M124" s="56" t="b">
        <v>0</v>
      </c>
      <c r="N124" s="54">
        <v>1</v>
      </c>
      <c r="O124" s="54" t="s">
        <v>228</v>
      </c>
      <c r="P124" s="54">
        <v>100</v>
      </c>
      <c r="Q124" s="54">
        <v>24</v>
      </c>
      <c r="R124" s="54" t="s">
        <v>546</v>
      </c>
      <c r="S124" s="54" t="s">
        <v>1944</v>
      </c>
      <c r="T124" s="54" t="s">
        <v>547</v>
      </c>
      <c r="U124" s="54" t="s">
        <v>548</v>
      </c>
      <c r="V124" s="54" t="s">
        <v>549</v>
      </c>
      <c r="W124" s="54" t="b">
        <v>0</v>
      </c>
      <c r="X124" s="54"/>
      <c r="Y124" s="57" t="s">
        <v>554</v>
      </c>
      <c r="Z124" s="54" t="s">
        <v>1947</v>
      </c>
      <c r="AA124" s="54"/>
      <c r="AB124" s="54" t="s">
        <v>551</v>
      </c>
      <c r="AC124" s="56" t="b">
        <v>0</v>
      </c>
      <c r="AD124" s="56" t="b">
        <v>0</v>
      </c>
      <c r="AE124" s="54" t="s">
        <v>303</v>
      </c>
      <c r="AF124" s="58">
        <v>46205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7.5130000000000002E-2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12.639099999999999</v>
      </c>
      <c r="BL124" s="30">
        <f t="shared" si="148"/>
        <v>12.649100000000001</v>
      </c>
      <c r="BM124" s="30">
        <f t="shared" si="148"/>
        <v>12.6541</v>
      </c>
      <c r="BN124" s="29">
        <f t="shared" si="148"/>
        <v>12.655766666666668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46191.57916666667</v>
      </c>
      <c r="D125">
        <v>34914</v>
      </c>
      <c r="E125" s="54" t="s">
        <v>237</v>
      </c>
      <c r="F125" s="54" t="s">
        <v>544</v>
      </c>
      <c r="G125" s="54" t="s">
        <v>553</v>
      </c>
      <c r="H125" s="55">
        <v>13.600000000000001</v>
      </c>
      <c r="I125" s="55">
        <v>13.600000000000001</v>
      </c>
      <c r="J125" s="55">
        <v>13.700000000000001</v>
      </c>
      <c r="K125" s="54"/>
      <c r="L125" s="56" t="b">
        <v>0</v>
      </c>
      <c r="M125" s="56" t="b">
        <v>0</v>
      </c>
      <c r="N125" s="54">
        <v>1</v>
      </c>
      <c r="O125" s="54" t="s">
        <v>228</v>
      </c>
      <c r="P125" s="54">
        <v>100</v>
      </c>
      <c r="Q125" s="54">
        <v>24</v>
      </c>
      <c r="R125" s="54" t="s">
        <v>546</v>
      </c>
      <c r="S125" s="54" t="s">
        <v>1944</v>
      </c>
      <c r="T125" s="54" t="s">
        <v>547</v>
      </c>
      <c r="U125" s="54" t="s">
        <v>548</v>
      </c>
      <c r="V125" s="54" t="s">
        <v>549</v>
      </c>
      <c r="W125" s="54" t="b">
        <v>0</v>
      </c>
      <c r="X125" s="54"/>
      <c r="Y125" s="57" t="s">
        <v>555</v>
      </c>
      <c r="Z125" s="54" t="s">
        <v>1948</v>
      </c>
      <c r="AA125" s="54"/>
      <c r="AB125" s="54" t="s">
        <v>551</v>
      </c>
      <c r="AC125" s="56" t="b">
        <v>0</v>
      </c>
      <c r="AD125" s="56" t="b">
        <v>0</v>
      </c>
      <c r="AE125" s="54" t="s">
        <v>303</v>
      </c>
      <c r="AF125" s="58">
        <v>46191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13.5556</v>
      </c>
      <c r="BL125" s="30">
        <f t="shared" si="148"/>
        <v>13.6496</v>
      </c>
      <c r="BM125" s="30">
        <f t="shared" si="148"/>
        <v>13.6966</v>
      </c>
      <c r="BN125" s="29">
        <f t="shared" si="148"/>
        <v>13.712266666666668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46191.57916666667</v>
      </c>
      <c r="D126">
        <v>34922</v>
      </c>
      <c r="E126" s="54" t="s">
        <v>235</v>
      </c>
      <c r="F126" s="54" t="s">
        <v>544</v>
      </c>
      <c r="G126" s="54" t="s">
        <v>556</v>
      </c>
      <c r="H126" s="55">
        <v>13.100000000000001</v>
      </c>
      <c r="I126" s="55">
        <v>13.100000000000001</v>
      </c>
      <c r="J126" s="55">
        <v>13.200000000000001</v>
      </c>
      <c r="K126" s="54"/>
      <c r="L126" s="56" t="b">
        <v>0</v>
      </c>
      <c r="M126" s="56" t="b">
        <v>0</v>
      </c>
      <c r="N126" s="54">
        <v>1</v>
      </c>
      <c r="O126" s="54" t="s">
        <v>228</v>
      </c>
      <c r="P126" s="54">
        <v>100</v>
      </c>
      <c r="Q126" s="54">
        <v>36</v>
      </c>
      <c r="R126" s="54" t="s">
        <v>546</v>
      </c>
      <c r="S126" s="54" t="s">
        <v>1944</v>
      </c>
      <c r="T126" s="54" t="s">
        <v>547</v>
      </c>
      <c r="U126" s="54" t="s">
        <v>548</v>
      </c>
      <c r="V126" s="54" t="s">
        <v>549</v>
      </c>
      <c r="W126" s="54" t="b">
        <v>0</v>
      </c>
      <c r="X126" s="54"/>
      <c r="Y126" s="57" t="s">
        <v>557</v>
      </c>
      <c r="Z126" s="54" t="s">
        <v>1949</v>
      </c>
      <c r="AA126" s="54"/>
      <c r="AB126" s="54" t="s">
        <v>551</v>
      </c>
      <c r="AC126" s="56" t="b">
        <v>0</v>
      </c>
      <c r="AD126" s="56" t="b">
        <v>0</v>
      </c>
      <c r="AE126" s="54" t="s">
        <v>303</v>
      </c>
      <c r="AF126" s="58">
        <v>46191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13.139100000000003</v>
      </c>
      <c r="BL126" s="30">
        <f t="shared" si="148"/>
        <v>13.149100000000002</v>
      </c>
      <c r="BM126" s="30">
        <f t="shared" si="148"/>
        <v>13.1541</v>
      </c>
      <c r="BN126" s="29">
        <f t="shared" si="148"/>
        <v>13.155766666666668</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46200.622916666667</v>
      </c>
      <c r="D127">
        <v>34924</v>
      </c>
      <c r="E127" s="54" t="s">
        <v>237</v>
      </c>
      <c r="F127" s="54" t="s">
        <v>544</v>
      </c>
      <c r="G127" s="54" t="s">
        <v>556</v>
      </c>
      <c r="H127" s="55">
        <v>14.000000000000002</v>
      </c>
      <c r="I127" s="55">
        <v>14.000000000000002</v>
      </c>
      <c r="J127" s="55">
        <v>14.099999999999998</v>
      </c>
      <c r="K127" s="54"/>
      <c r="L127" s="56" t="b">
        <v>0</v>
      </c>
      <c r="M127" s="56" t="b">
        <v>0</v>
      </c>
      <c r="N127" s="54">
        <v>1</v>
      </c>
      <c r="O127" s="54" t="s">
        <v>228</v>
      </c>
      <c r="P127" s="54">
        <v>100</v>
      </c>
      <c r="Q127" s="54">
        <v>36</v>
      </c>
      <c r="R127" s="54" t="s">
        <v>546</v>
      </c>
      <c r="S127" s="54" t="s">
        <v>1944</v>
      </c>
      <c r="T127" s="54" t="s">
        <v>547</v>
      </c>
      <c r="U127" s="54" t="s">
        <v>548</v>
      </c>
      <c r="V127" s="54" t="s">
        <v>549</v>
      </c>
      <c r="W127" s="54" t="b">
        <v>0</v>
      </c>
      <c r="X127" s="54"/>
      <c r="Y127" s="57" t="s">
        <v>558</v>
      </c>
      <c r="Z127" s="54" t="s">
        <v>1950</v>
      </c>
      <c r="AA127" s="54"/>
      <c r="AB127" s="54" t="s">
        <v>551</v>
      </c>
      <c r="AC127" s="56" t="b">
        <v>0</v>
      </c>
      <c r="AD127" s="56" t="b">
        <v>0</v>
      </c>
      <c r="AE127" s="54" t="s">
        <v>303</v>
      </c>
      <c r="AF127" s="58">
        <v>46199</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8.0240000000000006E-2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13.9556</v>
      </c>
      <c r="BL127" s="30">
        <f t="shared" si="148"/>
        <v>14.0496</v>
      </c>
      <c r="BM127" s="30">
        <f t="shared" si="148"/>
        <v>14.0966</v>
      </c>
      <c r="BN127" s="29">
        <f t="shared" si="148"/>
        <v>14.112266666666669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1944</v>
      </c>
      <c r="T128" s="54" t="s">
        <v>547</v>
      </c>
      <c r="U128" s="54" t="s">
        <v>548</v>
      </c>
      <c r="V128" s="54" t="s">
        <v>549</v>
      </c>
      <c r="W128" s="54" t="b">
        <v>0</v>
      </c>
      <c r="X128" s="54"/>
      <c r="Y128" s="57" t="s">
        <v>1777</v>
      </c>
      <c r="Z128" s="54" t="s">
        <v>1951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1944</v>
      </c>
      <c r="T129" s="54" t="s">
        <v>547</v>
      </c>
      <c r="U129" s="54" t="s">
        <v>548</v>
      </c>
      <c r="V129" s="54" t="s">
        <v>549</v>
      </c>
      <c r="W129" s="54" t="b">
        <v>0</v>
      </c>
      <c r="X129" s="54"/>
      <c r="Y129" s="57" t="s">
        <v>1778</v>
      </c>
      <c r="Z129" s="54" t="s">
        <v>1952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46205.794444444444</v>
      </c>
      <c r="D130">
        <v>21211</v>
      </c>
      <c r="E130" s="54" t="s">
        <v>237</v>
      </c>
      <c r="F130" s="54" t="s">
        <v>1469</v>
      </c>
      <c r="G130" s="54" t="s">
        <v>2238</v>
      </c>
      <c r="H130" s="55">
        <v>13</v>
      </c>
      <c r="I130" s="55">
        <v>12.6</v>
      </c>
      <c r="J130" s="55">
        <v>12.4</v>
      </c>
      <c r="K130" s="54"/>
      <c r="L130" s="56" t="b">
        <v>0</v>
      </c>
      <c r="M130" s="56" t="b">
        <v>0</v>
      </c>
      <c r="N130" s="54">
        <v>1</v>
      </c>
      <c r="O130" s="54" t="s">
        <v>228</v>
      </c>
      <c r="P130" s="54">
        <v>3</v>
      </c>
      <c r="Q130" s="54">
        <v>12</v>
      </c>
      <c r="R130" s="54" t="s">
        <v>583</v>
      </c>
      <c r="S130" s="54" t="s">
        <v>2239</v>
      </c>
      <c r="T130" s="54" t="s">
        <v>2240</v>
      </c>
      <c r="U130" s="54" t="s">
        <v>2198</v>
      </c>
      <c r="V130" s="54" t="s">
        <v>2241</v>
      </c>
      <c r="W130" s="54" t="b">
        <v>0</v>
      </c>
      <c r="X130" s="54"/>
      <c r="Y130" s="57" t="s">
        <v>2242</v>
      </c>
      <c r="Z130" s="54" t="s">
        <v>2243</v>
      </c>
      <c r="AA130" s="54"/>
      <c r="AB130" s="54" t="s">
        <v>2244</v>
      </c>
      <c r="AC130" s="56" t="b">
        <v>1</v>
      </c>
      <c r="AD130" s="56" t="b">
        <v>0</v>
      </c>
      <c r="AE130" s="54" t="s">
        <v>303</v>
      </c>
      <c r="AF130" s="58">
        <v>46205</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6.0299999999999999E-2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12.961599999999999</v>
      </c>
      <c r="BL130" s="30">
        <f t="shared" si="1"/>
        <v>12.5556</v>
      </c>
      <c r="BM130" s="30">
        <f t="shared" si="1"/>
        <v>12.352600000000001</v>
      </c>
      <c r="BN130" s="29">
        <f t="shared" si="1"/>
        <v>12.284933333333335</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46205.794444444444</v>
      </c>
      <c r="D131">
        <v>21212</v>
      </c>
      <c r="E131" s="54" t="s">
        <v>235</v>
      </c>
      <c r="F131" s="54" t="s">
        <v>1469</v>
      </c>
      <c r="G131" s="54" t="s">
        <v>2238</v>
      </c>
      <c r="H131" s="55">
        <v>12.2</v>
      </c>
      <c r="I131" s="55">
        <v>11.700000000000001</v>
      </c>
      <c r="J131" s="55">
        <v>11.5</v>
      </c>
      <c r="K131" s="54"/>
      <c r="L131" s="56" t="b">
        <v>0</v>
      </c>
      <c r="M131" s="56" t="b">
        <v>0</v>
      </c>
      <c r="N131" s="54">
        <v>1</v>
      </c>
      <c r="O131" s="54" t="s">
        <v>228</v>
      </c>
      <c r="P131" s="54">
        <v>3</v>
      </c>
      <c r="Q131" s="54">
        <v>12</v>
      </c>
      <c r="R131" s="54" t="s">
        <v>583</v>
      </c>
      <c r="S131" s="54" t="s">
        <v>2239</v>
      </c>
      <c r="T131" s="54" t="s">
        <v>2240</v>
      </c>
      <c r="U131" s="54" t="s">
        <v>2201</v>
      </c>
      <c r="V131" s="54" t="s">
        <v>2245</v>
      </c>
      <c r="W131" s="54" t="b">
        <v>0</v>
      </c>
      <c r="X131" s="54"/>
      <c r="Y131" s="57" t="s">
        <v>2246</v>
      </c>
      <c r="Z131" s="54" t="s">
        <v>2243</v>
      </c>
      <c r="AA131" s="54"/>
      <c r="AB131" s="54" t="s">
        <v>2244</v>
      </c>
      <c r="AC131" s="56" t="b">
        <v>1</v>
      </c>
      <c r="AD131" s="56" t="b">
        <v>0</v>
      </c>
      <c r="AE131" s="54" t="s">
        <v>303</v>
      </c>
      <c r="AF131" s="58">
        <v>46205</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6.1100000000000002E-2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12.2361</v>
      </c>
      <c r="BL131" s="30">
        <f t="shared" si="1"/>
        <v>11.7461</v>
      </c>
      <c r="BM131" s="30">
        <f t="shared" si="1"/>
        <v>11.501100000000001</v>
      </c>
      <c r="BN131" s="29">
        <f t="shared" si="1"/>
        <v>11.419433333333334</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2247</v>
      </c>
      <c r="H132" s="55">
        <v>20.200000000000003</v>
      </c>
      <c r="I132" s="55">
        <v>7.3</v>
      </c>
      <c r="J132" s="55">
        <v>13.4</v>
      </c>
      <c r="K132" s="54" t="s">
        <v>2248</v>
      </c>
      <c r="L132" s="56" t="b">
        <v>0</v>
      </c>
      <c r="M132" s="56" t="b">
        <v>0</v>
      </c>
      <c r="N132" s="54">
        <v>1</v>
      </c>
      <c r="O132" s="54" t="s">
        <v>228</v>
      </c>
      <c r="P132" s="54">
        <v>3</v>
      </c>
      <c r="Q132" s="54">
        <v>12</v>
      </c>
      <c r="R132" s="54" t="s">
        <v>2249</v>
      </c>
      <c r="S132" s="54" t="s">
        <v>2239</v>
      </c>
      <c r="T132" s="54"/>
      <c r="U132" s="54" t="s">
        <v>2203</v>
      </c>
      <c r="V132" s="54" t="s">
        <v>2250</v>
      </c>
      <c r="W132" s="54" t="b">
        <v>0</v>
      </c>
      <c r="X132" s="54"/>
      <c r="Y132" s="57" t="s">
        <v>2251</v>
      </c>
      <c r="Z132" s="54" t="s">
        <v>2243</v>
      </c>
      <c r="AA132" s="54"/>
      <c r="AB132" s="54" t="s">
        <v>2244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2247</v>
      </c>
      <c r="H133" s="55">
        <v>19.7</v>
      </c>
      <c r="I133" s="55">
        <v>6.7</v>
      </c>
      <c r="J133" s="55">
        <v>12.7</v>
      </c>
      <c r="K133" s="54" t="s">
        <v>2248</v>
      </c>
      <c r="L133" s="56" t="b">
        <v>0</v>
      </c>
      <c r="M133" s="56" t="b">
        <v>0</v>
      </c>
      <c r="N133" s="54">
        <v>1</v>
      </c>
      <c r="O133" s="54" t="s">
        <v>228</v>
      </c>
      <c r="P133" s="54">
        <v>3</v>
      </c>
      <c r="Q133" s="54">
        <v>12</v>
      </c>
      <c r="R133" s="54" t="s">
        <v>2249</v>
      </c>
      <c r="S133" s="54" t="s">
        <v>2239</v>
      </c>
      <c r="T133" s="54"/>
      <c r="U133" s="54" t="s">
        <v>2205</v>
      </c>
      <c r="V133" s="54" t="s">
        <v>2252</v>
      </c>
      <c r="W133" s="54" t="b">
        <v>0</v>
      </c>
      <c r="X133" s="54"/>
      <c r="Y133" s="57" t="s">
        <v>2253</v>
      </c>
      <c r="Z133" s="54" t="s">
        <v>2243</v>
      </c>
      <c r="AA133" s="54"/>
      <c r="AB133" s="54" t="s">
        <v>2244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46193.454861111109</v>
      </c>
      <c r="D134">
        <v>28213</v>
      </c>
      <c r="E134" s="54" t="s">
        <v>237</v>
      </c>
      <c r="F134" s="54" t="s">
        <v>559</v>
      </c>
      <c r="G134" s="54" t="s">
        <v>560</v>
      </c>
      <c r="H134" s="55">
        <v>13.200000000000001</v>
      </c>
      <c r="I134" s="55">
        <v>12.8</v>
      </c>
      <c r="J134" s="55">
        <v>12.6</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46192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6.3100000000000003E-2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13.2416</v>
      </c>
      <c r="BL134" s="30">
        <f t="shared" si="1"/>
        <v>12.835599999999998</v>
      </c>
      <c r="BM134" s="30">
        <f t="shared" si="1"/>
        <v>12.632599999999998</v>
      </c>
      <c r="BN134" s="29">
        <f t="shared" si="1"/>
        <v>12.564933333333332</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46193.454861111109</v>
      </c>
      <c r="D135">
        <v>28215</v>
      </c>
      <c r="E135" s="54" t="s">
        <v>235</v>
      </c>
      <c r="F135" s="54" t="s">
        <v>559</v>
      </c>
      <c r="G135" s="54" t="s">
        <v>560</v>
      </c>
      <c r="H135" s="55">
        <v>12.6</v>
      </c>
      <c r="I135" s="55">
        <v>12.1</v>
      </c>
      <c r="J135" s="55">
        <v>11.899999999999999</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46192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6.5000000000000002E-2</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12.626100000000001</v>
      </c>
      <c r="BL135" s="30">
        <f t="shared" si="161"/>
        <v>12.136100000000001</v>
      </c>
      <c r="BM135" s="30">
        <f t="shared" si="161"/>
        <v>11.8911</v>
      </c>
      <c r="BN135" s="29">
        <f t="shared" si="161"/>
        <v>11.809433333333335</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46193.454861111109</v>
      </c>
      <c r="D136">
        <v>26147</v>
      </c>
      <c r="E136" s="54" t="s">
        <v>237</v>
      </c>
      <c r="F136" s="54" t="s">
        <v>570</v>
      </c>
      <c r="G136" s="54" t="s">
        <v>571</v>
      </c>
      <c r="H136" s="55">
        <v>13.200000000000001</v>
      </c>
      <c r="I136" s="55">
        <v>12.8</v>
      </c>
      <c r="J136" s="55">
        <v>12.6</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46192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6.3100000000000003E-2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13.2416</v>
      </c>
      <c r="BL136" s="30">
        <f t="shared" si="161"/>
        <v>12.835599999999998</v>
      </c>
      <c r="BM136" s="30">
        <f t="shared" si="161"/>
        <v>12.632599999999998</v>
      </c>
      <c r="BN136" s="29">
        <f t="shared" si="161"/>
        <v>12.564933333333332</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46193.454861111109</v>
      </c>
      <c r="D137">
        <v>26149</v>
      </c>
      <c r="E137" s="54" t="s">
        <v>235</v>
      </c>
      <c r="F137" s="54" t="s">
        <v>570</v>
      </c>
      <c r="G137" s="54" t="s">
        <v>571</v>
      </c>
      <c r="H137" s="55">
        <v>12.6</v>
      </c>
      <c r="I137" s="55">
        <v>12.1</v>
      </c>
      <c r="J137" s="55">
        <v>11.899999999999999</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46192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6.5000000000000002E-2</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12.626100000000001</v>
      </c>
      <c r="BL137" s="30">
        <f t="shared" si="161"/>
        <v>12.136100000000001</v>
      </c>
      <c r="BM137" s="30">
        <f t="shared" si="161"/>
        <v>11.8911</v>
      </c>
      <c r="BN137" s="29">
        <f t="shared" si="161"/>
        <v>11.809433333333335</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46205.794444444444</v>
      </c>
      <c r="D138">
        <v>28255</v>
      </c>
      <c r="E138" s="54" t="s">
        <v>235</v>
      </c>
      <c r="F138" s="54" t="s">
        <v>581</v>
      </c>
      <c r="G138" s="54" t="s">
        <v>582</v>
      </c>
      <c r="H138" s="55">
        <v>14.099999999999998</v>
      </c>
      <c r="I138" s="55">
        <v>13.100000000000001</v>
      </c>
      <c r="J138" s="55">
        <v>12.6</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46204</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7.0000000000000007E-2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14.116100000000001</v>
      </c>
      <c r="BL138" s="30">
        <f t="shared" si="1"/>
        <v>13.1311</v>
      </c>
      <c r="BM138" s="30">
        <f t="shared" si="1"/>
        <v>12.6386</v>
      </c>
      <c r="BN138" s="29">
        <f t="shared" si="1"/>
        <v>12.474433333333334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46205.794444444444</v>
      </c>
      <c r="D139">
        <v>28258</v>
      </c>
      <c r="E139" s="54" t="s">
        <v>237</v>
      </c>
      <c r="F139" s="54" t="s">
        <v>581</v>
      </c>
      <c r="G139" s="54" t="s">
        <v>582</v>
      </c>
      <c r="H139" s="55">
        <v>14.499999999999998</v>
      </c>
      <c r="I139" s="55">
        <v>13.600000000000001</v>
      </c>
      <c r="J139" s="55">
        <v>13.200000000000001</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46204</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6.6000000000000003E-2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14.521600000000001</v>
      </c>
      <c r="BL139" s="30">
        <f t="shared" si="1"/>
        <v>13.620600000000001</v>
      </c>
      <c r="BM139" s="30">
        <f t="shared" si="1"/>
        <v>13.170099999999998</v>
      </c>
      <c r="BN139" s="29">
        <f t="shared" si="1"/>
        <v>13.019933333333332</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46205.794444444444</v>
      </c>
      <c r="D140">
        <v>28274</v>
      </c>
      <c r="E140" s="54" t="s">
        <v>237</v>
      </c>
      <c r="F140" s="54" t="s">
        <v>581</v>
      </c>
      <c r="G140" s="54" t="s">
        <v>595</v>
      </c>
      <c r="H140" s="55">
        <v>14.2</v>
      </c>
      <c r="I140" s="55">
        <v>13.3</v>
      </c>
      <c r="J140" s="55">
        <v>12.9</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46204</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6.3E-2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14.2216</v>
      </c>
      <c r="BL140" s="30">
        <f t="shared" si="1"/>
        <v>13.320600000000002</v>
      </c>
      <c r="BM140" s="30">
        <f t="shared" si="1"/>
        <v>12.870099999999999</v>
      </c>
      <c r="BN140" s="29">
        <f t="shared" si="1"/>
        <v>12.719933333333332</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46205.794444444444</v>
      </c>
      <c r="D141">
        <v>28277</v>
      </c>
      <c r="E141" s="54" t="s">
        <v>235</v>
      </c>
      <c r="F141" s="54" t="s">
        <v>581</v>
      </c>
      <c r="G141" s="54" t="s">
        <v>595</v>
      </c>
      <c r="H141" s="55">
        <v>13.600000000000001</v>
      </c>
      <c r="I141" s="55">
        <v>12.6</v>
      </c>
      <c r="J141" s="55">
        <v>12.1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46204</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6.5000000000000002E-2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13.616100000000001</v>
      </c>
      <c r="BL141" s="30">
        <f t="shared" si="1"/>
        <v>12.6311</v>
      </c>
      <c r="BM141" s="30">
        <f t="shared" si="1"/>
        <v>12.1386</v>
      </c>
      <c r="BN141" s="29">
        <f t="shared" si="1"/>
        <v>11.974433333333334</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46205.794444444444</v>
      </c>
      <c r="D142">
        <v>28301</v>
      </c>
      <c r="E142" s="54" t="s">
        <v>237</v>
      </c>
      <c r="F142" s="54" t="s">
        <v>581</v>
      </c>
      <c r="G142" s="54" t="s">
        <v>600</v>
      </c>
      <c r="H142" s="55">
        <v>14.799999999999999</v>
      </c>
      <c r="I142" s="55">
        <v>13.900000000000002</v>
      </c>
      <c r="J142" s="55">
        <v>13.5</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46204</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6.9000000000000006E-2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14.8216</v>
      </c>
      <c r="BL142" s="30">
        <f t="shared" si="1"/>
        <v>13.920600000000002</v>
      </c>
      <c r="BM142" s="30">
        <f t="shared" si="1"/>
        <v>13.470099999999999</v>
      </c>
      <c r="BN142" s="29">
        <f t="shared" si="1"/>
        <v>13.319933333333335</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46204.601388888892</v>
      </c>
      <c r="D143">
        <v>28304</v>
      </c>
      <c r="E143" s="54" t="s">
        <v>235</v>
      </c>
      <c r="F143" s="54" t="s">
        <v>581</v>
      </c>
      <c r="G143" s="54" t="s">
        <v>600</v>
      </c>
      <c r="H143" s="55">
        <v>14.499999999999998</v>
      </c>
      <c r="I143" s="55">
        <v>13.5</v>
      </c>
      <c r="J143" s="55">
        <v>13</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46203</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7.3999999999999996E-2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14.5161</v>
      </c>
      <c r="BL143" s="30">
        <f t="shared" si="172"/>
        <v>13.5311</v>
      </c>
      <c r="BM143" s="30">
        <f t="shared" si="172"/>
        <v>13.038600000000001</v>
      </c>
      <c r="BN143" s="29">
        <f t="shared" si="172"/>
        <v>12.874433333333334</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2086</v>
      </c>
      <c r="V154" s="54" t="s">
        <v>2090</v>
      </c>
      <c r="W154" s="54" t="b">
        <v>0</v>
      </c>
      <c r="X154" s="54"/>
      <c r="Y154" s="57" t="s">
        <v>2091</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2087</v>
      </c>
      <c r="V155" s="54" t="s">
        <v>2092</v>
      </c>
      <c r="W155" s="54" t="b">
        <v>0</v>
      </c>
      <c r="X155" s="54"/>
      <c r="Y155" s="57" t="s">
        <v>2093</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2088</v>
      </c>
      <c r="V156" s="54" t="s">
        <v>2094</v>
      </c>
      <c r="W156" s="54" t="b">
        <v>0</v>
      </c>
      <c r="X156" s="54"/>
      <c r="Y156" s="57" t="s">
        <v>2095</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2089</v>
      </c>
      <c r="V157" s="54" t="s">
        <v>2096</v>
      </c>
      <c r="W157" s="54" t="b">
        <v>0</v>
      </c>
      <c r="X157" s="54"/>
      <c r="Y157" s="57" t="s">
        <v>2097</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46200.622916666667</v>
      </c>
      <c r="D158">
        <v>33783</v>
      </c>
      <c r="E158" s="54" t="s">
        <v>235</v>
      </c>
      <c r="F158" s="54" t="s">
        <v>629</v>
      </c>
      <c r="G158" s="54" t="s">
        <v>630</v>
      </c>
      <c r="H158" s="55">
        <v>12</v>
      </c>
      <c r="I158" s="55">
        <v>11.3</v>
      </c>
      <c r="J158" s="55">
        <v>11</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2048</v>
      </c>
      <c r="Z158" s="54" t="s">
        <v>2049</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46200.622916666667</v>
      </c>
      <c r="D159">
        <v>33784</v>
      </c>
      <c r="E159" s="54" t="s">
        <v>237</v>
      </c>
      <c r="F159" s="54" t="s">
        <v>629</v>
      </c>
      <c r="G159" s="54" t="s">
        <v>630</v>
      </c>
      <c r="H159" s="55">
        <v>12.8</v>
      </c>
      <c r="I159" s="55">
        <v>12.2</v>
      </c>
      <c r="J159" s="55">
        <v>11.899999999999999</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2050</v>
      </c>
      <c r="Z159" s="54" t="s">
        <v>2051</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46200.622916666667</v>
      </c>
      <c r="D160">
        <v>33788</v>
      </c>
      <c r="E160" s="54" t="s">
        <v>235</v>
      </c>
      <c r="F160" s="54" t="s">
        <v>629</v>
      </c>
      <c r="G160" s="54" t="s">
        <v>636</v>
      </c>
      <c r="H160" s="55">
        <v>12.1</v>
      </c>
      <c r="I160" s="55">
        <v>11.4</v>
      </c>
      <c r="J160" s="55">
        <v>11</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2052</v>
      </c>
      <c r="Z160" s="54" t="s">
        <v>2053</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46200.622916666667</v>
      </c>
      <c r="D161">
        <v>33789</v>
      </c>
      <c r="E161" s="54" t="s">
        <v>237</v>
      </c>
      <c r="F161" s="54" t="s">
        <v>629</v>
      </c>
      <c r="G161" s="54" t="s">
        <v>636</v>
      </c>
      <c r="H161" s="55">
        <v>12.9</v>
      </c>
      <c r="I161" s="55">
        <v>12.3</v>
      </c>
      <c r="J161" s="55">
        <v>12</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2054</v>
      </c>
      <c r="Z161" s="54" t="s">
        <v>2055</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46200.622916666667</v>
      </c>
      <c r="D162">
        <v>33793</v>
      </c>
      <c r="E162" s="54" t="s">
        <v>235</v>
      </c>
      <c r="F162" s="54" t="s">
        <v>629</v>
      </c>
      <c r="G162" s="54" t="s">
        <v>638</v>
      </c>
      <c r="H162" s="55">
        <v>12.4</v>
      </c>
      <c r="I162" s="55">
        <v>11.4</v>
      </c>
      <c r="J162" s="55">
        <v>10.9</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2056</v>
      </c>
      <c r="Z162" s="54" t="s">
        <v>2057</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46200.622916666667</v>
      </c>
      <c r="D163">
        <v>33794</v>
      </c>
      <c r="E163" s="54" t="s">
        <v>237</v>
      </c>
      <c r="F163" s="54" t="s">
        <v>629</v>
      </c>
      <c r="G163" s="54" t="s">
        <v>638</v>
      </c>
      <c r="H163" s="55">
        <v>13.200000000000001</v>
      </c>
      <c r="I163" s="55">
        <v>12.3</v>
      </c>
      <c r="J163" s="55">
        <v>11.899999999999999</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2058</v>
      </c>
      <c r="Z163" s="54" t="s">
        <v>2059</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46200.622916666667</v>
      </c>
      <c r="D164">
        <v>33798</v>
      </c>
      <c r="E164" s="54" t="s">
        <v>235</v>
      </c>
      <c r="F164" s="54" t="s">
        <v>629</v>
      </c>
      <c r="G164" s="54" t="s">
        <v>639</v>
      </c>
      <c r="H164" s="55">
        <v>12.3</v>
      </c>
      <c r="I164" s="55">
        <v>11.3</v>
      </c>
      <c r="J164" s="55">
        <v>10.8</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2060</v>
      </c>
      <c r="Z164" s="54" t="s">
        <v>2061</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46200.622916666667</v>
      </c>
      <c r="D165">
        <v>33799</v>
      </c>
      <c r="E165" s="54" t="s">
        <v>237</v>
      </c>
      <c r="F165" s="54" t="s">
        <v>629</v>
      </c>
      <c r="G165" s="54" t="s">
        <v>639</v>
      </c>
      <c r="H165" s="55">
        <v>13.100000000000001</v>
      </c>
      <c r="I165" s="55">
        <v>12.2</v>
      </c>
      <c r="J165" s="55">
        <v>11.799999999999999</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2062</v>
      </c>
      <c r="Z165" s="54" t="s">
        <v>2063</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46203.335416666669</v>
      </c>
      <c r="D166">
        <v>33813</v>
      </c>
      <c r="E166" s="54" t="s">
        <v>235</v>
      </c>
      <c r="F166" s="54" t="s">
        <v>629</v>
      </c>
      <c r="G166" s="54" t="s">
        <v>640</v>
      </c>
      <c r="H166" s="55">
        <v>15.2</v>
      </c>
      <c r="I166" s="55">
        <v>14.499999999999998</v>
      </c>
      <c r="J166" s="55">
        <v>14.099999999999998</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2098</v>
      </c>
      <c r="Z166" s="54" t="s">
        <v>2099</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8.6370000000000002E-2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15.1631</v>
      </c>
      <c r="BL166" s="30">
        <f t="shared" si="243"/>
        <v>14.473099999999999</v>
      </c>
      <c r="BM166" s="30">
        <f t="shared" si="243"/>
        <v>14.1281</v>
      </c>
      <c r="BN166" s="29">
        <f t="shared" si="243"/>
        <v>14.013100000000001</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46203.335416666669</v>
      </c>
      <c r="D167">
        <v>33814</v>
      </c>
      <c r="E167" s="54" t="s">
        <v>237</v>
      </c>
      <c r="F167" s="54" t="s">
        <v>629</v>
      </c>
      <c r="G167" s="54" t="s">
        <v>640</v>
      </c>
      <c r="H167" s="55">
        <v>15.8</v>
      </c>
      <c r="I167" s="55">
        <v>15.2</v>
      </c>
      <c r="J167" s="55">
        <v>14.799999999999999</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2100</v>
      </c>
      <c r="Z167" s="54" t="s">
        <v>2101</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8.4250000000000005E-2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15.756600000000001</v>
      </c>
      <c r="BL167" s="30">
        <f t="shared" si="243"/>
        <v>15.150600000000001</v>
      </c>
      <c r="BM167" s="30">
        <f t="shared" si="243"/>
        <v>14.8476</v>
      </c>
      <c r="BN167" s="29">
        <f t="shared" si="243"/>
        <v>14.746600000000001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46203.335416666669</v>
      </c>
      <c r="D168">
        <v>33853</v>
      </c>
      <c r="E168" s="54" t="s">
        <v>235</v>
      </c>
      <c r="F168" s="54" t="s">
        <v>629</v>
      </c>
      <c r="G168" s="54" t="s">
        <v>641</v>
      </c>
      <c r="H168" s="55">
        <v>13.600000000000001</v>
      </c>
      <c r="I168" s="55">
        <v>12.9</v>
      </c>
      <c r="J168" s="55">
        <v>12.5</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2102</v>
      </c>
      <c r="Z168" s="54" t="s">
        <v>2103</v>
      </c>
      <c r="AA168" s="54"/>
      <c r="AB168" s="54" t="s">
        <v>635</v>
      </c>
      <c r="AC168" s="56" t="b">
        <v>1</v>
      </c>
      <c r="AD168" s="56" t="b">
        <v>0</v>
      </c>
      <c r="AE168" s="54" t="s">
        <v>303</v>
      </c>
      <c r="AF168" s="58">
        <v>46202</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7.0330000000000004E-2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13.559100000000001</v>
      </c>
      <c r="BL168" s="30">
        <f t="shared" si="257"/>
        <v>12.8691</v>
      </c>
      <c r="BM168" s="30">
        <f t="shared" si="257"/>
        <v>12.524100000000001</v>
      </c>
      <c r="BN168" s="29">
        <f t="shared" si="257"/>
        <v>12.4091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46203.335416666669</v>
      </c>
      <c r="D169">
        <v>33854</v>
      </c>
      <c r="E169" s="54" t="s">
        <v>237</v>
      </c>
      <c r="F169" s="54" t="s">
        <v>629</v>
      </c>
      <c r="G169" s="54" t="s">
        <v>641</v>
      </c>
      <c r="H169" s="55">
        <v>14.2</v>
      </c>
      <c r="I169" s="55">
        <v>13.600000000000001</v>
      </c>
      <c r="J169" s="55">
        <v>13.3</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2104</v>
      </c>
      <c r="Z169" s="54" t="s">
        <v>2105</v>
      </c>
      <c r="AA169" s="54"/>
      <c r="AB169" s="54" t="s">
        <v>635</v>
      </c>
      <c r="AC169" s="56" t="b">
        <v>1</v>
      </c>
      <c r="AD169" s="56" t="b">
        <v>0</v>
      </c>
      <c r="AE169" s="54" t="s">
        <v>303</v>
      </c>
      <c r="AF169" s="58">
        <v>46202</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6.8500000000000005E-2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14.1816</v>
      </c>
      <c r="BL169" s="30">
        <f t="shared" si="257"/>
        <v>13.5756</v>
      </c>
      <c r="BM169" s="30">
        <f t="shared" si="257"/>
        <v>13.272600000000001</v>
      </c>
      <c r="BN169" s="29">
        <f t="shared" si="257"/>
        <v>13.171600000000002</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46203.335416666669</v>
      </c>
      <c r="D170">
        <v>33933</v>
      </c>
      <c r="E170" s="54" t="s">
        <v>235</v>
      </c>
      <c r="F170" s="54" t="s">
        <v>629</v>
      </c>
      <c r="G170" s="54" t="s">
        <v>642</v>
      </c>
      <c r="H170" s="55">
        <v>12.9</v>
      </c>
      <c r="I170" s="55">
        <v>12.2</v>
      </c>
      <c r="J170" s="55">
        <v>11.899999999999999</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2106</v>
      </c>
      <c r="Z170" s="54" t="s">
        <v>2107</v>
      </c>
      <c r="AA170" s="54"/>
      <c r="AB170" s="54" t="s">
        <v>635</v>
      </c>
      <c r="AC170" s="56" t="b">
        <v>1</v>
      </c>
      <c r="AD170" s="56" t="b">
        <v>0</v>
      </c>
      <c r="AE170" s="54" t="s">
        <v>303</v>
      </c>
      <c r="AF170" s="58">
        <v>46202</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6.4070000000000002E-2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12.933100000000001</v>
      </c>
      <c r="BL170" s="30">
        <f t="shared" si="270"/>
        <v>12.2431</v>
      </c>
      <c r="BM170" s="30">
        <f t="shared" si="270"/>
        <v>11.898100000000001</v>
      </c>
      <c r="BN170" s="29">
        <f t="shared" si="270"/>
        <v>11.783100000000001</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46203.335416666669</v>
      </c>
      <c r="D171">
        <v>33934</v>
      </c>
      <c r="E171" s="54" t="s">
        <v>237</v>
      </c>
      <c r="F171" s="54" t="s">
        <v>629</v>
      </c>
      <c r="G171" s="54" t="s">
        <v>642</v>
      </c>
      <c r="H171" s="55">
        <v>14.000000000000002</v>
      </c>
      <c r="I171" s="55">
        <v>13.4</v>
      </c>
      <c r="J171" s="55">
        <v>13.100000000000001</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2108</v>
      </c>
      <c r="Z171" s="54" t="s">
        <v>2109</v>
      </c>
      <c r="AA171" s="54"/>
      <c r="AB171" s="54" t="s">
        <v>635</v>
      </c>
      <c r="AC171" s="56" t="b">
        <v>1</v>
      </c>
      <c r="AD171" s="56" t="b">
        <v>0</v>
      </c>
      <c r="AE171" s="54" t="s">
        <v>303</v>
      </c>
      <c r="AF171" s="58">
        <v>46202</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6.7040000000000002E-2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14.035599999999999</v>
      </c>
      <c r="BL171" s="30">
        <f t="shared" si="270"/>
        <v>13.429599999999999</v>
      </c>
      <c r="BM171" s="30">
        <f t="shared" si="270"/>
        <v>13.126600000000002</v>
      </c>
      <c r="BN171" s="29">
        <f t="shared" si="270"/>
        <v>13.025600000000001</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46203.335416666669</v>
      </c>
      <c r="D172">
        <v>34024</v>
      </c>
      <c r="E172" s="54" t="s">
        <v>235</v>
      </c>
      <c r="F172" s="54" t="s">
        <v>629</v>
      </c>
      <c r="G172" s="54" t="s">
        <v>643</v>
      </c>
      <c r="H172" s="55">
        <v>13.4</v>
      </c>
      <c r="I172" s="55">
        <v>12.7</v>
      </c>
      <c r="J172" s="55">
        <v>12.3</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2110</v>
      </c>
      <c r="Z172" s="54" t="s">
        <v>2111</v>
      </c>
      <c r="AA172" s="54"/>
      <c r="AB172" s="54" t="s">
        <v>635</v>
      </c>
      <c r="AC172" s="56" t="b">
        <v>1</v>
      </c>
      <c r="AD172" s="56" t="b">
        <v>0</v>
      </c>
      <c r="AE172" s="54" t="s">
        <v>303</v>
      </c>
      <c r="AF172" s="58">
        <v>46202</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6.837E-2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13.363100000000001</v>
      </c>
      <c r="BL172" s="30">
        <f t="shared" si="270"/>
        <v>12.6731</v>
      </c>
      <c r="BM172" s="30">
        <f t="shared" si="270"/>
        <v>12.328100000000001</v>
      </c>
      <c r="BN172" s="29">
        <f t="shared" si="270"/>
        <v>12.213100000000001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46203.335416666669</v>
      </c>
      <c r="D173">
        <v>34026</v>
      </c>
      <c r="E173" s="54" t="s">
        <v>237</v>
      </c>
      <c r="F173" s="54" t="s">
        <v>629</v>
      </c>
      <c r="G173" s="54" t="s">
        <v>643</v>
      </c>
      <c r="H173" s="55">
        <v>14.399999999999999</v>
      </c>
      <c r="I173" s="55">
        <v>13.8</v>
      </c>
      <c r="J173" s="55">
        <v>13.5</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2112</v>
      </c>
      <c r="Z173" s="54" t="s">
        <v>2113</v>
      </c>
      <c r="AA173" s="54"/>
      <c r="AB173" s="54" t="s">
        <v>635</v>
      </c>
      <c r="AC173" s="56" t="b">
        <v>1</v>
      </c>
      <c r="AD173" s="56" t="b">
        <v>0</v>
      </c>
      <c r="AE173" s="54" t="s">
        <v>303</v>
      </c>
      <c r="AF173" s="58">
        <v>46202</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7.0519999999999999E-2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14.383600000000003</v>
      </c>
      <c r="BL173" s="30">
        <f t="shared" si="270"/>
        <v>13.7776</v>
      </c>
      <c r="BM173" s="30">
        <f t="shared" si="270"/>
        <v>13.474599999999999</v>
      </c>
      <c r="BN173" s="29">
        <f t="shared" si="270"/>
        <v>13.373599999999998</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46203.335416666669</v>
      </c>
      <c r="D174">
        <v>34107</v>
      </c>
      <c r="E174" s="54" t="s">
        <v>235</v>
      </c>
      <c r="F174" s="54" t="s">
        <v>629</v>
      </c>
      <c r="G174" s="54" t="s">
        <v>644</v>
      </c>
      <c r="H174" s="55">
        <v>13.700000000000001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2114</v>
      </c>
      <c r="Z174" s="54" t="s">
        <v>2115</v>
      </c>
      <c r="AA174" s="54"/>
      <c r="AB174" s="54" t="s">
        <v>635</v>
      </c>
      <c r="AC174" s="56" t="b">
        <v>1</v>
      </c>
      <c r="AD174" s="56" t="b">
        <v>0</v>
      </c>
      <c r="AE174" s="54" t="s">
        <v>303</v>
      </c>
      <c r="AF174" s="58">
        <v>46202</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7.1300000000000002E-2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13.656099999999999</v>
      </c>
      <c r="BL174" s="30">
        <f t="shared" si="270"/>
        <v>12.966100000000001</v>
      </c>
      <c r="BM174" s="30">
        <f t="shared" si="270"/>
        <v>12.6211</v>
      </c>
      <c r="BN174" s="29">
        <f t="shared" si="270"/>
        <v>12.506100000000002</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46203.335416666669</v>
      </c>
      <c r="D175">
        <v>34109</v>
      </c>
      <c r="E175" s="54" t="s">
        <v>237</v>
      </c>
      <c r="F175" s="54" t="s">
        <v>629</v>
      </c>
      <c r="G175" s="54" t="s">
        <v>644</v>
      </c>
      <c r="H175" s="55">
        <v>14.7</v>
      </c>
      <c r="I175" s="55">
        <v>14.099999999999998</v>
      </c>
      <c r="J175" s="55">
        <v>13.8</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2116</v>
      </c>
      <c r="Z175" s="54" t="s">
        <v>2117</v>
      </c>
      <c r="AA175" s="54"/>
      <c r="AB175" s="54" t="s">
        <v>635</v>
      </c>
      <c r="AC175" s="56" t="b">
        <v>1</v>
      </c>
      <c r="AD175" s="56" t="b">
        <v>0</v>
      </c>
      <c r="AE175" s="54" t="s">
        <v>303</v>
      </c>
      <c r="AF175" s="58">
        <v>46202</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7.3690000000000005E-2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14.700600000000001</v>
      </c>
      <c r="BL175" s="30">
        <f t="shared" si="270"/>
        <v>14.094600000000002</v>
      </c>
      <c r="BM175" s="30">
        <f t="shared" si="270"/>
        <v>13.791600000000001</v>
      </c>
      <c r="BN175" s="29">
        <f t="shared" si="270"/>
        <v>13.690600000000002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46203.335416666669</v>
      </c>
      <c r="D176">
        <v>17283</v>
      </c>
      <c r="E176" s="54" t="s">
        <v>237</v>
      </c>
      <c r="F176" s="54" t="s">
        <v>645</v>
      </c>
      <c r="G176" s="54" t="s">
        <v>1871</v>
      </c>
      <c r="H176" s="55">
        <v>13.700000000000001</v>
      </c>
      <c r="I176" s="55">
        <v>12.8</v>
      </c>
      <c r="J176" s="55">
        <v>12.4</v>
      </c>
      <c r="K176" s="54"/>
      <c r="L176" s="56" t="b">
        <v>0</v>
      </c>
      <c r="M176" s="56" t="b">
        <v>0</v>
      </c>
      <c r="N176" s="54">
        <v>1</v>
      </c>
      <c r="O176" s="54" t="s">
        <v>228</v>
      </c>
      <c r="P176" s="54">
        <v>31</v>
      </c>
      <c r="Q176" s="54">
        <v>6</v>
      </c>
      <c r="R176" s="54">
        <v>175</v>
      </c>
      <c r="S176" s="54" t="s">
        <v>646</v>
      </c>
      <c r="T176" s="54" t="s">
        <v>647</v>
      </c>
      <c r="U176" s="54" t="s">
        <v>1857</v>
      </c>
      <c r="V176" s="54" t="s">
        <v>648</v>
      </c>
      <c r="W176" s="54" t="b">
        <v>0</v>
      </c>
      <c r="X176" s="54"/>
      <c r="Y176" s="57" t="s">
        <v>1872</v>
      </c>
      <c r="Z176" s="54" t="s">
        <v>649</v>
      </c>
      <c r="AA176" s="54"/>
      <c r="AB176" s="54" t="s">
        <v>650</v>
      </c>
      <c r="AC176" s="56" t="b">
        <v>1</v>
      </c>
      <c r="AD176" s="56" t="b">
        <v>0</v>
      </c>
      <c r="AE176" s="54" t="s">
        <v>303</v>
      </c>
      <c r="AF176" s="58">
        <v>46203</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5.8999999999999997E-2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14.497933333333332</v>
      </c>
      <c r="BL176" s="30">
        <f t="shared" si="270"/>
        <v>13.258766666666668</v>
      </c>
      <c r="BM176" s="30">
        <f t="shared" si="270"/>
        <v>12.639183333333332</v>
      </c>
      <c r="BN176" s="29">
        <f t="shared" si="270"/>
        <v>12.432655555555556</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18</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46203.335416666669</v>
      </c>
      <c r="D177">
        <v>17287</v>
      </c>
      <c r="E177" s="54" t="s">
        <v>235</v>
      </c>
      <c r="F177" s="54" t="s">
        <v>645</v>
      </c>
      <c r="G177" s="54" t="s">
        <v>1871</v>
      </c>
      <c r="H177" s="55">
        <v>13</v>
      </c>
      <c r="I177" s="55">
        <v>12.1</v>
      </c>
      <c r="J177" s="55">
        <v>11.600000000000001</v>
      </c>
      <c r="K177" s="54"/>
      <c r="L177" s="56" t="b">
        <v>0</v>
      </c>
      <c r="M177" s="56" t="b">
        <v>0</v>
      </c>
      <c r="N177" s="54">
        <v>1</v>
      </c>
      <c r="O177" s="54" t="s">
        <v>228</v>
      </c>
      <c r="P177" s="54">
        <v>31</v>
      </c>
      <c r="Q177" s="54">
        <v>6</v>
      </c>
      <c r="R177" s="54">
        <v>175</v>
      </c>
      <c r="S177" s="54" t="s">
        <v>646</v>
      </c>
      <c r="T177" s="54" t="s">
        <v>647</v>
      </c>
      <c r="U177" s="54" t="s">
        <v>1856</v>
      </c>
      <c r="V177" s="54" t="s">
        <v>648</v>
      </c>
      <c r="W177" s="54" t="b">
        <v>0</v>
      </c>
      <c r="X177" s="54"/>
      <c r="Y177" s="57" t="s">
        <v>1873</v>
      </c>
      <c r="Z177" s="54" t="s">
        <v>649</v>
      </c>
      <c r="AA177" s="54"/>
      <c r="AB177" s="54" t="s">
        <v>650</v>
      </c>
      <c r="AC177" s="56" t="b">
        <v>1</v>
      </c>
      <c r="AD177" s="56" t="b">
        <v>0</v>
      </c>
      <c r="AE177" s="54" t="s">
        <v>303</v>
      </c>
      <c r="AF177" s="58">
        <v>46203</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0.06</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13.792433333333333</v>
      </c>
      <c r="BL177" s="30">
        <f t="shared" si="270"/>
        <v>12.469266666666666</v>
      </c>
      <c r="BM177" s="30">
        <f t="shared" si="270"/>
        <v>11.807683333333335</v>
      </c>
      <c r="BN177" s="29">
        <f t="shared" si="270"/>
        <v>11.587155555555558</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18</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46203.335416666669</v>
      </c>
      <c r="D178">
        <v>24636</v>
      </c>
      <c r="E178" s="54" t="s">
        <v>237</v>
      </c>
      <c r="F178" s="54" t="s">
        <v>645</v>
      </c>
      <c r="G178" s="54" t="s">
        <v>1874</v>
      </c>
      <c r="H178" s="55">
        <v>13.600000000000001</v>
      </c>
      <c r="I178" s="55">
        <v>12.8</v>
      </c>
      <c r="J178" s="55">
        <v>12.4</v>
      </c>
      <c r="K178" s="54"/>
      <c r="L178" s="56" t="b">
        <v>0</v>
      </c>
      <c r="M178" s="56" t="b">
        <v>1</v>
      </c>
      <c r="N178" s="54">
        <v>1</v>
      </c>
      <c r="O178" s="54" t="s">
        <v>228</v>
      </c>
      <c r="P178" s="54">
        <v>31</v>
      </c>
      <c r="Q178" s="54">
        <v>6</v>
      </c>
      <c r="R178" s="54">
        <v>175</v>
      </c>
      <c r="S178" s="54" t="s">
        <v>646</v>
      </c>
      <c r="T178" s="54" t="s">
        <v>651</v>
      </c>
      <c r="U178" s="54" t="s">
        <v>1854</v>
      </c>
      <c r="V178" s="54" t="s">
        <v>648</v>
      </c>
      <c r="W178" s="54" t="b">
        <v>0</v>
      </c>
      <c r="X178" s="54"/>
      <c r="Y178" s="57" t="s">
        <v>1875</v>
      </c>
      <c r="Z178" s="54" t="s">
        <v>649</v>
      </c>
      <c r="AA178" s="54"/>
      <c r="AB178" s="54" t="s">
        <v>650</v>
      </c>
      <c r="AC178" s="56" t="b">
        <v>1</v>
      </c>
      <c r="AD178" s="56" t="b">
        <v>0</v>
      </c>
      <c r="AE178" s="54" t="s">
        <v>303</v>
      </c>
      <c r="AF178" s="58">
        <v>46203</v>
      </c>
      <c r="AG178" s="62" t="s">
        <v>293</v>
      </c>
      <c r="AH178" s="54">
        <v>0</v>
      </c>
      <c r="AI178" s="54"/>
      <c r="AJ178" s="54"/>
      <c r="AK178" s="54"/>
      <c r="AL178" s="54"/>
      <c r="AM178" s="54">
        <v>8.331666666666667</v>
      </c>
      <c r="AN178" s="54"/>
      <c r="AO178" s="54"/>
      <c r="AP178" s="54"/>
      <c r="AQ178" s="54"/>
      <c r="AR178" s="54"/>
      <c r="AS178" s="54"/>
      <c r="AT178" s="54"/>
      <c r="AU178" s="54"/>
      <c r="AV178" s="54"/>
      <c r="AW178" s="54"/>
      <c r="AX178" s="59"/>
      <c r="AY178" s="59"/>
      <c r="AZ178" s="59"/>
      <c r="BA178" s="59"/>
      <c r="BB178" s="59">
        <v>4.6900000000000004E-2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18</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46203.335416666669</v>
      </c>
      <c r="D179">
        <v>24638</v>
      </c>
      <c r="E179" s="54" t="s">
        <v>235</v>
      </c>
      <c r="F179" s="54" t="s">
        <v>645</v>
      </c>
      <c r="G179" s="54" t="s">
        <v>1874</v>
      </c>
      <c r="H179" s="55">
        <v>13</v>
      </c>
      <c r="I179" s="55">
        <v>12.1</v>
      </c>
      <c r="J179" s="55">
        <v>11.600000000000001</v>
      </c>
      <c r="K179" s="54"/>
      <c r="L179" s="56" t="b">
        <v>0</v>
      </c>
      <c r="M179" s="56" t="b">
        <v>1</v>
      </c>
      <c r="N179" s="54">
        <v>1</v>
      </c>
      <c r="O179" s="54" t="s">
        <v>228</v>
      </c>
      <c r="P179" s="54">
        <v>31</v>
      </c>
      <c r="Q179" s="54">
        <v>6</v>
      </c>
      <c r="R179" s="54">
        <v>175</v>
      </c>
      <c r="S179" s="54" t="s">
        <v>646</v>
      </c>
      <c r="T179" s="54" t="s">
        <v>651</v>
      </c>
      <c r="U179" s="54" t="s">
        <v>1855</v>
      </c>
      <c r="V179" s="54" t="s">
        <v>648</v>
      </c>
      <c r="W179" s="54" t="b">
        <v>0</v>
      </c>
      <c r="X179" s="54"/>
      <c r="Y179" s="57" t="s">
        <v>1876</v>
      </c>
      <c r="Z179" s="54" t="s">
        <v>649</v>
      </c>
      <c r="AA179" s="54"/>
      <c r="AB179" s="54" t="s">
        <v>650</v>
      </c>
      <c r="AC179" s="56" t="b">
        <v>1</v>
      </c>
      <c r="AD179" s="56" t="b">
        <v>0</v>
      </c>
      <c r="AE179" s="54" t="s">
        <v>303</v>
      </c>
      <c r="AF179" s="58">
        <v>46203</v>
      </c>
      <c r="AG179" s="62" t="s">
        <v>293</v>
      </c>
      <c r="AH179" s="54">
        <v>0</v>
      </c>
      <c r="AI179" s="54"/>
      <c r="AJ179" s="54"/>
      <c r="AK179" s="54"/>
      <c r="AL179" s="54"/>
      <c r="AM179" s="54">
        <v>8.331666666666667</v>
      </c>
      <c r="AN179" s="54"/>
      <c r="AO179" s="54"/>
      <c r="AP179" s="54"/>
      <c r="AQ179" s="54"/>
      <c r="AR179" s="54"/>
      <c r="AS179" s="54"/>
      <c r="AT179" s="54"/>
      <c r="AU179" s="54"/>
      <c r="AV179" s="54"/>
      <c r="AW179" s="54"/>
      <c r="AX179" s="59"/>
      <c r="AY179" s="59"/>
      <c r="AZ179" s="59"/>
      <c r="BA179" s="59"/>
      <c r="BB179" s="59">
        <v>6.0299999999999999E-2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18</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2159</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2160</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46175.509027777778</v>
      </c>
      <c r="D188">
        <v>26302</v>
      </c>
      <c r="E188" s="54" t="s">
        <v>235</v>
      </c>
      <c r="F188" s="54" t="s">
        <v>678</v>
      </c>
      <c r="G188" s="54" t="s">
        <v>1824</v>
      </c>
      <c r="H188" s="55">
        <v>12.3</v>
      </c>
      <c r="I188" s="55">
        <v>11.799999999999999</v>
      </c>
      <c r="J188" s="55">
        <v>11.600000000000001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1825</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6.1981000000000001E-2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12.324200000000001</v>
      </c>
      <c r="BL188" s="30">
        <f t="shared" si="285"/>
        <v>11.834200000000001</v>
      </c>
      <c r="BM188" s="30">
        <f t="shared" si="285"/>
        <v>11.589199999999998</v>
      </c>
      <c r="BN188" s="29">
        <f t="shared" si="285"/>
        <v>11.507533333333333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46175.509027777778</v>
      </c>
      <c r="D189">
        <v>31355</v>
      </c>
      <c r="E189" s="54" t="s">
        <v>237</v>
      </c>
      <c r="F189" s="54" t="s">
        <v>678</v>
      </c>
      <c r="G189" s="54" t="s">
        <v>1824</v>
      </c>
      <c r="H189" s="55">
        <v>13.200000000000001</v>
      </c>
      <c r="I189" s="55">
        <v>12.8</v>
      </c>
      <c r="J189" s="55">
        <v>12.6</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1826</v>
      </c>
      <c r="Z189" s="54" t="s">
        <v>685</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6.2819E-2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13.2135</v>
      </c>
      <c r="BL189" s="30">
        <f t="shared" si="285"/>
        <v>12.807499999999997</v>
      </c>
      <c r="BM189" s="30">
        <f t="shared" si="285"/>
        <v>12.6045</v>
      </c>
      <c r="BN189" s="29">
        <f t="shared" si="285"/>
        <v>12.536833333333334</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46175.509027777778</v>
      </c>
      <c r="D190">
        <v>35157</v>
      </c>
      <c r="E190" s="54" t="s">
        <v>237</v>
      </c>
      <c r="F190" s="54" t="s">
        <v>678</v>
      </c>
      <c r="G190" s="54" t="s">
        <v>686</v>
      </c>
      <c r="H190" s="55">
        <v>14.799999999999999</v>
      </c>
      <c r="I190" s="55">
        <v>14.399999999999999</v>
      </c>
      <c r="J190" s="55">
        <v>14.2</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1827</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46175.509027777778</v>
      </c>
      <c r="D191">
        <v>35158</v>
      </c>
      <c r="E191" s="54" t="s">
        <v>235</v>
      </c>
      <c r="F191" s="54" t="s">
        <v>678</v>
      </c>
      <c r="G191" s="54" t="s">
        <v>686</v>
      </c>
      <c r="H191" s="55">
        <v>13.8</v>
      </c>
      <c r="I191" s="55">
        <v>13.3</v>
      </c>
      <c r="J191" s="55">
        <v>13</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1828</v>
      </c>
      <c r="Z191" s="54" t="s">
        <v>679</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1829</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1830</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46175.509027777778</v>
      </c>
      <c r="D194">
        <v>35859</v>
      </c>
      <c r="E194" s="54" t="s">
        <v>235</v>
      </c>
      <c r="F194" s="54" t="s">
        <v>678</v>
      </c>
      <c r="G194" s="54" t="s">
        <v>692</v>
      </c>
      <c r="H194" s="55">
        <v>14.000000000000002</v>
      </c>
      <c r="I194" s="55">
        <v>13.5</v>
      </c>
      <c r="J194" s="55">
        <v>13.200000000000001</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1831</v>
      </c>
      <c r="Z194" s="54" t="s">
        <v>694</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7.8283000000000005E-2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13.954399999999998</v>
      </c>
      <c r="BL194" s="30">
        <f t="shared" si="309"/>
        <v>13.464400000000001</v>
      </c>
      <c r="BM194" s="30">
        <f t="shared" si="309"/>
        <v>13.219400000000002</v>
      </c>
      <c r="BN194" s="29">
        <f t="shared" si="309"/>
        <v>13.137733333333335</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46175.509027777778</v>
      </c>
      <c r="D195">
        <v>35861</v>
      </c>
      <c r="E195" s="54" t="s">
        <v>237</v>
      </c>
      <c r="F195" s="54" t="s">
        <v>678</v>
      </c>
      <c r="G195" s="54" t="s">
        <v>692</v>
      </c>
      <c r="H195" s="55">
        <v>14.799999999999999</v>
      </c>
      <c r="I195" s="55">
        <v>14.399999999999999</v>
      </c>
      <c r="J195" s="55">
        <v>14.2</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1832</v>
      </c>
      <c r="Z195" s="54" t="s">
        <v>694</v>
      </c>
      <c r="AA195" s="54"/>
      <c r="AB195" s="54" t="s">
        <v>683</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7.8615000000000004E-2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14.793100000000001</v>
      </c>
      <c r="BL195" s="30">
        <f t="shared" si="331"/>
        <v>14.3871</v>
      </c>
      <c r="BM195" s="30">
        <f t="shared" si="331"/>
        <v>14.184100000000001</v>
      </c>
      <c r="BN195" s="29">
        <f t="shared" si="331"/>
        <v>14.116433333333335</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46175.509027777778</v>
      </c>
      <c r="D196">
        <v>35724</v>
      </c>
      <c r="E196" s="54" t="s">
        <v>235</v>
      </c>
      <c r="F196" s="54" t="s">
        <v>695</v>
      </c>
      <c r="G196" s="54" t="s">
        <v>696</v>
      </c>
      <c r="H196" s="55">
        <v>14.2</v>
      </c>
      <c r="I196" s="55">
        <v>13.700000000000001</v>
      </c>
      <c r="J196" s="55">
        <v>13.4</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1833</v>
      </c>
      <c r="Z196" s="54" t="s">
        <v>679</v>
      </c>
      <c r="AA196" s="54"/>
      <c r="AB196" s="54" t="s">
        <v>683</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8.0528000000000002E-2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14.178899999999997</v>
      </c>
      <c r="BL196" s="30">
        <f t="shared" si="343"/>
        <v>13.688900000000002</v>
      </c>
      <c r="BM196" s="30">
        <f t="shared" si="343"/>
        <v>13.443900000000001</v>
      </c>
      <c r="BN196" s="29">
        <f t="shared" si="343"/>
        <v>13.362233333333334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46175.509027777778</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1834</v>
      </c>
      <c r="Z197" s="54" t="s">
        <v>679</v>
      </c>
      <c r="AA197" s="54"/>
      <c r="AB197" s="54" t="s">
        <v>683</v>
      </c>
      <c r="AC197" s="56" t="b">
        <v>1</v>
      </c>
      <c r="AD197" s="56" t="b">
        <v>0</v>
      </c>
      <c r="AE197" s="54" t="s">
        <v>303</v>
      </c>
      <c r="AF197" s="58">
        <v>46175</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8.0817E-2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15.013299999999997</v>
      </c>
      <c r="BL197" s="30">
        <f t="shared" si="343"/>
        <v>14.607299999999997</v>
      </c>
      <c r="BM197" s="30">
        <f t="shared" si="343"/>
        <v>14.404300000000001</v>
      </c>
      <c r="BN197" s="29">
        <f t="shared" si="343"/>
        <v>14.336633333333333</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46175.509027777778</v>
      </c>
      <c r="D198">
        <v>35736</v>
      </c>
      <c r="E198" s="54" t="s">
        <v>235</v>
      </c>
      <c r="F198" s="54" t="s">
        <v>695</v>
      </c>
      <c r="G198" s="54" t="s">
        <v>698</v>
      </c>
      <c r="H198" s="55">
        <v>14.000000000000002</v>
      </c>
      <c r="I198" s="55">
        <v>13.5</v>
      </c>
      <c r="J198" s="55">
        <v>13.3</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1835</v>
      </c>
      <c r="Z198" s="54" t="s">
        <v>679</v>
      </c>
      <c r="AA198" s="54"/>
      <c r="AB198" s="54" t="s">
        <v>683</v>
      </c>
      <c r="AC198" s="56" t="b">
        <v>1</v>
      </c>
      <c r="AD198" s="56" t="b">
        <v>0</v>
      </c>
      <c r="AE198" s="54" t="s">
        <v>303</v>
      </c>
      <c r="AF198" s="58">
        <v>46175</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7.8803999999999999E-2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14.006500000000001</v>
      </c>
      <c r="BL198" s="30">
        <f t="shared" si="355"/>
        <v>13.516500000000002</v>
      </c>
      <c r="BM198" s="30">
        <f t="shared" si="355"/>
        <v>13.2715</v>
      </c>
      <c r="BN198" s="29">
        <f t="shared" si="355"/>
        <v>13.189833333333336</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46175.509027777778</v>
      </c>
      <c r="D199">
        <v>35740</v>
      </c>
      <c r="E199" s="54" t="s">
        <v>237</v>
      </c>
      <c r="F199" s="54" t="s">
        <v>695</v>
      </c>
      <c r="G199" s="54" t="s">
        <v>698</v>
      </c>
      <c r="H199" s="55">
        <v>14.799999999999999</v>
      </c>
      <c r="I199" s="55">
        <v>14.399999999999999</v>
      </c>
      <c r="J199" s="55">
        <v>14.2</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1836</v>
      </c>
      <c r="Z199" s="54" t="s">
        <v>694</v>
      </c>
      <c r="AA199" s="54"/>
      <c r="AB199" s="54" t="s">
        <v>683</v>
      </c>
      <c r="AC199" s="56" t="b">
        <v>1</v>
      </c>
      <c r="AD199" s="56" t="b">
        <v>0</v>
      </c>
      <c r="AE199" s="54" t="s">
        <v>303</v>
      </c>
      <c r="AF199" s="58">
        <v>46168</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8.1063999999999997E-2</v>
      </c>
      <c r="BC199" s="60">
        <v>4.2300000000000004</v>
      </c>
      <c r="BD199" s="61">
        <v>5.6182999999999997E-2</v>
      </c>
      <c r="BE199" s="62" t="e">
        <v>#N/A</v>
      </c>
      <c r="BF199" s="35">
        <f t="shared" ref="BF199:BG199" si="364">IF($E199=$E$4,BF$4,IF($E199=$E$5,BF$5,""))</f>
        <v>4.0600000000000005</v>
      </c>
      <c r="BG199" s="35">
        <f t="shared" si="364"/>
        <v>6.1196E-2</v>
      </c>
      <c r="BH199" s="35" t="str">
        <f t="shared" ref="BH199" si="365">IF(ISTEXT(BE199),IF(AND(AV199=0,SUM(AN199:AQ199)=0),IF(AM199&lt;=0,IF(BE199="Y","Low","Flat"),"Med"),"High"),"?")</f>
        <v>?</v>
      </c>
      <c r="BI199" s="110">
        <f t="shared" ref="BI199" si="366">IF(ISNUMBER(AH199),0*BI$5*SIN((EDATE($A$3,$Q199)-DATE(YEAR(EDATE($A$3,$Q199)),1,0)-BI$4)*2*PI()/365),"")</f>
        <v>0</v>
      </c>
      <c r="BJ199" s="83">
        <f>VLOOKUP($F199,REP_Info!$D$6:$H$250,5,FALSE)</f>
        <v>4.5250000000000004</v>
      </c>
      <c r="BK199" s="30" t="e">
        <f t="shared" ref="BK199:BN199" si="367">IF(BK$7&gt;0,(LOOKUP(BK$7,$AH199:$AL199,$AM199:$AQ199)+IF($AG199="Y",SUMPRODUCT($AX199:$BB199-$AW199:$BA199,BK$7-$AR199:$AV199,N(BK$7&gt;$AR199:$AV199)),BK$7*LOOKUP(BK$7,$AR199:$AV199,$AX199:$BB199))+IF($BE199="Y",$BF199,$BC199)+BK$7*IF($BE199="Y",$BG199,$BD199))*100/BK$7,"")</f>
        <v>#N/A</v>
      </c>
      <c r="BL199" s="30" t="e">
        <f t="shared" si="367"/>
        <v>#N/A</v>
      </c>
      <c r="BM199" s="30" t="e">
        <f t="shared" si="367"/>
        <v>#N/A</v>
      </c>
      <c r="BN199" s="29" t="e">
        <f t="shared" si="367"/>
        <v>#N/A</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46191.57916666667</v>
      </c>
      <c r="D204">
        <v>33670</v>
      </c>
      <c r="E204" s="54" t="s">
        <v>235</v>
      </c>
      <c r="F204" s="54" t="s">
        <v>719</v>
      </c>
      <c r="G204" s="54" t="s">
        <v>1953</v>
      </c>
      <c r="H204" s="55">
        <v>16.900000000000002</v>
      </c>
      <c r="I204" s="55">
        <v>16.900000000000002</v>
      </c>
      <c r="J204" s="55">
        <v>16.900000000000002</v>
      </c>
      <c r="K204" s="54"/>
      <c r="L204" s="56" t="b">
        <v>1</v>
      </c>
      <c r="M204" s="56" t="b">
        <v>0</v>
      </c>
      <c r="N204" s="54">
        <v>1</v>
      </c>
      <c r="O204" s="54" t="s">
        <v>228</v>
      </c>
      <c r="P204" s="54">
        <v>26</v>
      </c>
      <c r="Q204" s="54">
        <v>1</v>
      </c>
      <c r="R204" s="54">
        <v>50</v>
      </c>
      <c r="S204" s="54" t="s">
        <v>720</v>
      </c>
      <c r="T204" s="54" t="s">
        <v>721</v>
      </c>
      <c r="U204" s="54" t="s">
        <v>722</v>
      </c>
      <c r="V204" s="54" t="s">
        <v>723</v>
      </c>
      <c r="W204" s="54" t="b">
        <v>1</v>
      </c>
      <c r="X204" s="54"/>
      <c r="Y204" s="57" t="s">
        <v>1954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1</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46191.57916666667</v>
      </c>
      <c r="D205">
        <v>33671</v>
      </c>
      <c r="E205" s="54" t="s">
        <v>237</v>
      </c>
      <c r="F205" s="54" t="s">
        <v>719</v>
      </c>
      <c r="G205" s="54" t="s">
        <v>1953</v>
      </c>
      <c r="H205" s="55">
        <v>17.899999999999999</v>
      </c>
      <c r="I205" s="55">
        <v>17.899999999999999</v>
      </c>
      <c r="J205" s="55">
        <v>17.899999999999999</v>
      </c>
      <c r="K205" s="54"/>
      <c r="L205" s="56" t="b">
        <v>1</v>
      </c>
      <c r="M205" s="56" t="b">
        <v>0</v>
      </c>
      <c r="N205" s="54">
        <v>1</v>
      </c>
      <c r="O205" s="54" t="s">
        <v>228</v>
      </c>
      <c r="P205" s="54">
        <v>26</v>
      </c>
      <c r="Q205" s="54">
        <v>1</v>
      </c>
      <c r="R205" s="54">
        <v>50</v>
      </c>
      <c r="S205" s="54" t="s">
        <v>720</v>
      </c>
      <c r="T205" s="54" t="s">
        <v>721</v>
      </c>
      <c r="U205" s="54" t="s">
        <v>722</v>
      </c>
      <c r="V205" s="54" t="s">
        <v>723</v>
      </c>
      <c r="W205" s="54" t="b">
        <v>0</v>
      </c>
      <c r="X205" s="54"/>
      <c r="Y205" s="57" t="s">
        <v>1955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1</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46193.454861111109</v>
      </c>
      <c r="D206">
        <v>36326</v>
      </c>
      <c r="E206" s="54" t="s">
        <v>235</v>
      </c>
      <c r="F206" s="54" t="s">
        <v>719</v>
      </c>
      <c r="G206" s="54" t="s">
        <v>1737</v>
      </c>
      <c r="H206" s="55">
        <v>14.499999999999998</v>
      </c>
      <c r="I206" s="55">
        <v>14.499999999999998</v>
      </c>
      <c r="J206" s="55">
        <v>14.499999999999998</v>
      </c>
      <c r="K206" s="54"/>
      <c r="L206" s="56" t="b">
        <v>1</v>
      </c>
      <c r="M206" s="56" t="b">
        <v>0</v>
      </c>
      <c r="N206" s="54">
        <v>1</v>
      </c>
      <c r="O206" s="54" t="s">
        <v>228</v>
      </c>
      <c r="P206" s="54">
        <v>26</v>
      </c>
      <c r="Q206" s="54">
        <v>2</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c r="AF206" s="58"/>
      <c r="AG206" s="62" t="s">
        <v>293</v>
      </c>
      <c r="AH206" s="54"/>
      <c r="AI206" s="54"/>
      <c r="AJ206" s="54"/>
      <c r="AK206" s="54"/>
      <c r="AL206" s="54"/>
      <c r="AM206" s="54">
        <v>0</v>
      </c>
      <c r="AN206" s="54"/>
      <c r="AO206" s="54"/>
      <c r="AP206" s="54"/>
      <c r="AQ206" s="54"/>
      <c r="AR206" s="54"/>
      <c r="AS206" s="54"/>
      <c r="AT206" s="54"/>
      <c r="AU206" s="54"/>
      <c r="AV206" s="54"/>
      <c r="AW206" s="54"/>
      <c r="AX206" s="59"/>
      <c r="AY206" s="59"/>
      <c r="AZ206" s="59"/>
      <c r="BA206" s="59"/>
      <c r="BB206" s="59"/>
      <c r="BC206" s="60"/>
      <c r="BD206" s="61"/>
      <c r="BE206" s="62"/>
      <c r="BF206" s="35">
        <f t="shared" si="418"/>
        <v>4.9000000000000004</v>
      </c>
      <c r="BG206" s="35">
        <f t="shared" si="418"/>
        <v>5.1461E-2</v>
      </c>
      <c r="BH206" s="35" t="str">
        <f t="shared" si="419"/>
        <v>?</v>
      </c>
      <c r="BI206" s="110" t="str">
        <f t="shared" si="420"/>
        <v/>
      </c>
      <c r="BJ206" s="83" t="e">
        <f>VLOOKUP($F206,REP_Info!$D$6:$H$250,5,FALSE)</f>
        <v>#N/A</v>
      </c>
      <c r="BK206" s="30" t="e">
        <f t="shared" si="421"/>
        <v>#N/A</v>
      </c>
      <c r="BL206" s="30" t="e">
        <f t="shared" si="421"/>
        <v>#N/A</v>
      </c>
      <c r="BM206" s="30" t="e">
        <f t="shared" si="421"/>
        <v>#N/A</v>
      </c>
      <c r="BN206" s="29" t="e">
        <f t="shared" si="421"/>
        <v>#N/A</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90</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46193.454861111109</v>
      </c>
      <c r="D207">
        <v>36329</v>
      </c>
      <c r="E207" s="54" t="s">
        <v>237</v>
      </c>
      <c r="F207" s="54" t="s">
        <v>719</v>
      </c>
      <c r="G207" s="54" t="s">
        <v>1737</v>
      </c>
      <c r="H207" s="55">
        <v>13.900000000000002</v>
      </c>
      <c r="I207" s="55">
        <v>13.900000000000002</v>
      </c>
      <c r="J207" s="55">
        <v>13.900000000000002</v>
      </c>
      <c r="K207" s="54"/>
      <c r="L207" s="56" t="b">
        <v>1</v>
      </c>
      <c r="M207" s="56" t="b">
        <v>0</v>
      </c>
      <c r="N207" s="54">
        <v>1</v>
      </c>
      <c r="O207" s="54" t="s">
        <v>228</v>
      </c>
      <c r="P207" s="54">
        <v>26</v>
      </c>
      <c r="Q207" s="54">
        <v>2</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c r="AF207" s="58"/>
      <c r="AG207" s="62" t="s">
        <v>293</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si="418"/>
        <v>4.0600000000000005</v>
      </c>
      <c r="BG207" s="35">
        <f t="shared" si="418"/>
        <v>6.1196E-2</v>
      </c>
      <c r="BH207" s="35" t="str">
        <f t="shared" si="419"/>
        <v>?</v>
      </c>
      <c r="BI207" s="110" t="str">
        <f t="shared" si="420"/>
        <v/>
      </c>
      <c r="BJ207" s="83" t="e">
        <f>VLOOKUP($F207,REP_Info!$D$6:$H$250,5,FALSE)</f>
        <v>#N/A</v>
      </c>
      <c r="BK207" s="30" t="e">
        <f t="shared" si="421"/>
        <v>#N/A</v>
      </c>
      <c r="BL207" s="30" t="e">
        <f t="shared" si="421"/>
        <v>#N/A</v>
      </c>
      <c r="BM207" s="30" t="e">
        <f t="shared" si="421"/>
        <v>#N/A</v>
      </c>
      <c r="BN207" s="29" t="e">
        <f t="shared" si="421"/>
        <v>#N/A</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90</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2161</v>
      </c>
      <c r="H208" s="55">
        <v>16.3</v>
      </c>
      <c r="I208" s="55">
        <v>15.299999999999999</v>
      </c>
      <c r="J208" s="55">
        <v>14.899999999999999</v>
      </c>
      <c r="K208" s="54"/>
      <c r="L208" s="56" t="b">
        <v>0</v>
      </c>
      <c r="M208" s="56" t="b">
        <v>0</v>
      </c>
      <c r="N208" s="54">
        <v>1</v>
      </c>
      <c r="O208" s="54" t="s">
        <v>228</v>
      </c>
      <c r="P208" s="54">
        <v>6</v>
      </c>
      <c r="Q208" s="54">
        <v>48</v>
      </c>
      <c r="R208" s="54">
        <v>0</v>
      </c>
      <c r="S208" s="54" t="s">
        <v>1837</v>
      </c>
      <c r="T208" s="54" t="s">
        <v>1838</v>
      </c>
      <c r="U208" s="54" t="s">
        <v>1817</v>
      </c>
      <c r="V208" s="54" t="s">
        <v>1839</v>
      </c>
      <c r="W208" s="54" t="b">
        <v>0</v>
      </c>
      <c r="X208" s="54"/>
      <c r="Y208" s="57" t="s">
        <v>2162</v>
      </c>
      <c r="Z208" s="54" t="s">
        <v>1840</v>
      </c>
      <c r="AA208" s="54"/>
      <c r="AB208" s="54" t="s">
        <v>1841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2161</v>
      </c>
      <c r="H209" s="55">
        <v>15.299999999999999</v>
      </c>
      <c r="I209" s="55">
        <v>14.299999999999999</v>
      </c>
      <c r="J209" s="55">
        <v>13.900000000000002</v>
      </c>
      <c r="K209" s="54"/>
      <c r="L209" s="56" t="b">
        <v>0</v>
      </c>
      <c r="M209" s="56" t="b">
        <v>0</v>
      </c>
      <c r="N209" s="54">
        <v>1</v>
      </c>
      <c r="O209" s="54" t="s">
        <v>228</v>
      </c>
      <c r="P209" s="54">
        <v>6</v>
      </c>
      <c r="Q209" s="54">
        <v>48</v>
      </c>
      <c r="R209" s="54">
        <v>0</v>
      </c>
      <c r="S209" s="54" t="s">
        <v>1837</v>
      </c>
      <c r="T209" s="54" t="s">
        <v>1838</v>
      </c>
      <c r="U209" s="54" t="s">
        <v>1817</v>
      </c>
      <c r="V209" s="54" t="s">
        <v>1839</v>
      </c>
      <c r="W209" s="54" t="b">
        <v>0</v>
      </c>
      <c r="X209" s="54"/>
      <c r="Y209" s="57" t="s">
        <v>2163</v>
      </c>
      <c r="Z209" s="54" t="s">
        <v>1840</v>
      </c>
      <c r="AA209" s="54"/>
      <c r="AB209" s="54" t="s">
        <v>1841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1842</v>
      </c>
      <c r="H210" s="55">
        <v>15.299999999999999</v>
      </c>
      <c r="I210" s="55">
        <v>14.399999999999999</v>
      </c>
      <c r="J210" s="55">
        <v>13.900000000000002</v>
      </c>
      <c r="K210" s="54"/>
      <c r="L210" s="56" t="b">
        <v>0</v>
      </c>
      <c r="M210" s="56" t="b">
        <v>0</v>
      </c>
      <c r="N210" s="54">
        <v>1</v>
      </c>
      <c r="O210" s="54" t="s">
        <v>228</v>
      </c>
      <c r="P210" s="54">
        <v>6</v>
      </c>
      <c r="Q210" s="54">
        <v>18</v>
      </c>
      <c r="R210" s="54">
        <v>179.99</v>
      </c>
      <c r="S210" s="54" t="s">
        <v>1843</v>
      </c>
      <c r="T210" s="54"/>
      <c r="U210" s="54" t="s">
        <v>1817</v>
      </c>
      <c r="V210" s="54" t="s">
        <v>1839</v>
      </c>
      <c r="W210" s="54" t="b">
        <v>0</v>
      </c>
      <c r="X210" s="54"/>
      <c r="Y210" s="57" t="s">
        <v>2118</v>
      </c>
      <c r="Z210" s="54" t="s">
        <v>1840</v>
      </c>
      <c r="AA210" s="54"/>
      <c r="AB210" s="54" t="s">
        <v>1841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1842</v>
      </c>
      <c r="H211" s="55">
        <v>14.399999999999999</v>
      </c>
      <c r="I211" s="55">
        <v>13.4</v>
      </c>
      <c r="J211" s="55">
        <v>12.9</v>
      </c>
      <c r="K211" s="54"/>
      <c r="L211" s="56" t="b">
        <v>0</v>
      </c>
      <c r="M211" s="56" t="b">
        <v>0</v>
      </c>
      <c r="N211" s="54">
        <v>1</v>
      </c>
      <c r="O211" s="54" t="s">
        <v>228</v>
      </c>
      <c r="P211" s="54">
        <v>6</v>
      </c>
      <c r="Q211" s="54">
        <v>18</v>
      </c>
      <c r="R211" s="54">
        <v>179.99</v>
      </c>
      <c r="S211" s="54" t="s">
        <v>1837</v>
      </c>
      <c r="T211" s="54"/>
      <c r="U211" s="54" t="s">
        <v>1817</v>
      </c>
      <c r="V211" s="54" t="s">
        <v>1839</v>
      </c>
      <c r="W211" s="54" t="b">
        <v>0</v>
      </c>
      <c r="X211" s="54"/>
      <c r="Y211" s="57" t="s">
        <v>2119</v>
      </c>
      <c r="Z211" s="54" t="s">
        <v>1840</v>
      </c>
      <c r="AA211" s="54"/>
      <c r="AB211" s="54" t="s">
        <v>1841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46205.794444444444</v>
      </c>
      <c r="D212">
        <v>29272</v>
      </c>
      <c r="E212" s="54" t="s">
        <v>237</v>
      </c>
      <c r="F212" s="54" t="s">
        <v>727</v>
      </c>
      <c r="G212" s="54" t="s">
        <v>2254</v>
      </c>
      <c r="H212" s="55">
        <v>13.700000000000001</v>
      </c>
      <c r="I212" s="55">
        <v>12.7</v>
      </c>
      <c r="J212" s="55">
        <v>12.3</v>
      </c>
      <c r="K212" s="54"/>
      <c r="L212" s="56" t="b">
        <v>0</v>
      </c>
      <c r="M212" s="56" t="b">
        <v>0</v>
      </c>
      <c r="N212" s="54">
        <v>1</v>
      </c>
      <c r="O212" s="54" t="s">
        <v>228</v>
      </c>
      <c r="P212" s="54">
        <v>6</v>
      </c>
      <c r="Q212" s="54">
        <v>6</v>
      </c>
      <c r="R212" s="54">
        <v>179</v>
      </c>
      <c r="S212" s="54" t="s">
        <v>1837</v>
      </c>
      <c r="T212" s="54"/>
      <c r="U212" s="54" t="s">
        <v>1817</v>
      </c>
      <c r="V212" s="54" t="s">
        <v>1839</v>
      </c>
      <c r="W212" s="54" t="b">
        <v>0</v>
      </c>
      <c r="X212" s="54"/>
      <c r="Y212" s="57" t="s">
        <v>2255</v>
      </c>
      <c r="Z212" s="54" t="s">
        <v>1840</v>
      </c>
      <c r="AA212" s="54"/>
      <c r="AB212" s="54" t="s">
        <v>1841</v>
      </c>
      <c r="AC212" s="56" t="b">
        <v>1</v>
      </c>
      <c r="AD212" s="56" t="b">
        <v>0</v>
      </c>
      <c r="AE212" s="54" t="s">
        <v>303</v>
      </c>
      <c r="AF212" s="58">
        <v>46204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5.7289E-2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13.650499999999999</v>
      </c>
      <c r="BL212" s="30">
        <f t="shared" si="432"/>
        <v>12.749499999999999</v>
      </c>
      <c r="BM212" s="30">
        <f t="shared" si="432"/>
        <v>12.298999999999999</v>
      </c>
      <c r="BN212" s="29">
        <f t="shared" si="432"/>
        <v>12.148833333333334</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46205.794444444444</v>
      </c>
      <c r="D213">
        <v>29273</v>
      </c>
      <c r="E213" s="54" t="s">
        <v>235</v>
      </c>
      <c r="F213" s="54" t="s">
        <v>727</v>
      </c>
      <c r="G213" s="54" t="s">
        <v>2254</v>
      </c>
      <c r="H213" s="55">
        <v>13</v>
      </c>
      <c r="I213" s="55">
        <v>12</v>
      </c>
      <c r="J213" s="55">
        <v>11.600000000000001</v>
      </c>
      <c r="K213" s="54"/>
      <c r="L213" s="56" t="b">
        <v>0</v>
      </c>
      <c r="M213" s="56" t="b">
        <v>0</v>
      </c>
      <c r="N213" s="54">
        <v>1</v>
      </c>
      <c r="O213" s="54" t="s">
        <v>228</v>
      </c>
      <c r="P213" s="54">
        <v>6</v>
      </c>
      <c r="Q213" s="54">
        <v>6</v>
      </c>
      <c r="R213" s="54">
        <v>179</v>
      </c>
      <c r="S213" s="54" t="s">
        <v>1837</v>
      </c>
      <c r="T213" s="54"/>
      <c r="U213" s="54" t="s">
        <v>1817</v>
      </c>
      <c r="V213" s="54" t="s">
        <v>1839</v>
      </c>
      <c r="W213" s="54" t="b">
        <v>0</v>
      </c>
      <c r="X213" s="54"/>
      <c r="Y213" s="57" t="s">
        <v>2256</v>
      </c>
      <c r="Z213" s="54" t="s">
        <v>1840</v>
      </c>
      <c r="AA213" s="54"/>
      <c r="AB213" s="54" t="s">
        <v>1841</v>
      </c>
      <c r="AC213" s="56" t="b">
        <v>1</v>
      </c>
      <c r="AD213" s="56" t="b">
        <v>0</v>
      </c>
      <c r="AE213" s="54" t="s">
        <v>303</v>
      </c>
      <c r="AF213" s="58">
        <v>46204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13.0345</v>
      </c>
      <c r="BL213" s="30">
        <f t="shared" si="432"/>
        <v>12.0495</v>
      </c>
      <c r="BM213" s="30">
        <f t="shared" si="432"/>
        <v>11.557</v>
      </c>
      <c r="BN213" s="29">
        <f t="shared" si="432"/>
        <v>11.392833333333334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1938</v>
      </c>
      <c r="H214" s="55">
        <v>14.399999999999999</v>
      </c>
      <c r="I214" s="55">
        <v>13.4</v>
      </c>
      <c r="J214" s="55">
        <v>13</v>
      </c>
      <c r="K214" s="54"/>
      <c r="L214" s="56" t="b">
        <v>0</v>
      </c>
      <c r="M214" s="56" t="b">
        <v>0</v>
      </c>
      <c r="N214" s="54">
        <v>1</v>
      </c>
      <c r="O214" s="54" t="s">
        <v>228</v>
      </c>
      <c r="P214" s="54">
        <v>6</v>
      </c>
      <c r="Q214" s="54">
        <v>12</v>
      </c>
      <c r="R214" s="54">
        <v>179</v>
      </c>
      <c r="S214" s="54" t="s">
        <v>1837</v>
      </c>
      <c r="T214" s="54"/>
      <c r="U214" s="54" t="s">
        <v>1817</v>
      </c>
      <c r="V214" s="54" t="s">
        <v>1839</v>
      </c>
      <c r="W214" s="54" t="b">
        <v>0</v>
      </c>
      <c r="X214" s="54"/>
      <c r="Y214" s="57" t="s">
        <v>1956</v>
      </c>
      <c r="Z214" s="54" t="s">
        <v>1840</v>
      </c>
      <c r="AA214" s="54"/>
      <c r="AB214" s="54" t="s">
        <v>1841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1939</v>
      </c>
      <c r="H215" s="55">
        <v>13.4</v>
      </c>
      <c r="I215" s="55">
        <v>12.4</v>
      </c>
      <c r="J215" s="55">
        <v>12</v>
      </c>
      <c r="K215" s="54"/>
      <c r="L215" s="56" t="b">
        <v>0</v>
      </c>
      <c r="M215" s="56" t="b">
        <v>0</v>
      </c>
      <c r="N215" s="54">
        <v>1</v>
      </c>
      <c r="O215" s="54" t="s">
        <v>228</v>
      </c>
      <c r="P215" s="54">
        <v>6</v>
      </c>
      <c r="Q215" s="54">
        <v>12</v>
      </c>
      <c r="R215" s="54">
        <v>179</v>
      </c>
      <c r="S215" s="54" t="s">
        <v>1837</v>
      </c>
      <c r="T215" s="54"/>
      <c r="U215" s="54" t="s">
        <v>1817</v>
      </c>
      <c r="V215" s="54" t="s">
        <v>1839</v>
      </c>
      <c r="W215" s="54" t="b">
        <v>0</v>
      </c>
      <c r="X215" s="54"/>
      <c r="Y215" s="57" t="s">
        <v>1957</v>
      </c>
      <c r="Z215" s="54" t="s">
        <v>1840</v>
      </c>
      <c r="AA215" s="54"/>
      <c r="AB215" s="54" t="s">
        <v>1841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2164</v>
      </c>
      <c r="H216" s="55">
        <v>15.2</v>
      </c>
      <c r="I216" s="55">
        <v>14.2</v>
      </c>
      <c r="J216" s="55">
        <v>13.8</v>
      </c>
      <c r="K216" s="54"/>
      <c r="L216" s="56" t="b">
        <v>0</v>
      </c>
      <c r="M216" s="56" t="b">
        <v>0</v>
      </c>
      <c r="N216" s="54">
        <v>1</v>
      </c>
      <c r="O216" s="54" t="s">
        <v>228</v>
      </c>
      <c r="P216" s="54">
        <v>6</v>
      </c>
      <c r="Q216" s="54">
        <v>36</v>
      </c>
      <c r="R216" s="54">
        <v>179</v>
      </c>
      <c r="S216" s="54" t="s">
        <v>1837</v>
      </c>
      <c r="T216" s="54"/>
      <c r="U216" s="54" t="s">
        <v>1817</v>
      </c>
      <c r="V216" s="54" t="s">
        <v>1839</v>
      </c>
      <c r="W216" s="54" t="b">
        <v>0</v>
      </c>
      <c r="X216" s="54"/>
      <c r="Y216" s="57" t="s">
        <v>2165</v>
      </c>
      <c r="Z216" s="54" t="s">
        <v>1840</v>
      </c>
      <c r="AA216" s="54"/>
      <c r="AB216" s="54" t="s">
        <v>1841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2164</v>
      </c>
      <c r="H217" s="55">
        <v>14.499999999999998</v>
      </c>
      <c r="I217" s="55">
        <v>13.5</v>
      </c>
      <c r="J217" s="55">
        <v>13.100000000000001</v>
      </c>
      <c r="K217" s="54"/>
      <c r="L217" s="56" t="b">
        <v>0</v>
      </c>
      <c r="M217" s="56" t="b">
        <v>0</v>
      </c>
      <c r="N217" s="54">
        <v>1</v>
      </c>
      <c r="O217" s="54" t="s">
        <v>228</v>
      </c>
      <c r="P217" s="54">
        <v>6</v>
      </c>
      <c r="Q217" s="54">
        <v>36</v>
      </c>
      <c r="R217" s="54">
        <v>179</v>
      </c>
      <c r="S217" s="54" t="s">
        <v>1837</v>
      </c>
      <c r="T217" s="54"/>
      <c r="U217" s="54" t="s">
        <v>1817</v>
      </c>
      <c r="V217" s="54" t="s">
        <v>1839</v>
      </c>
      <c r="W217" s="54" t="b">
        <v>0</v>
      </c>
      <c r="X217" s="54"/>
      <c r="Y217" s="57" t="s">
        <v>2166</v>
      </c>
      <c r="Z217" s="54" t="s">
        <v>1840</v>
      </c>
      <c r="AA217" s="54"/>
      <c r="AB217" s="54" t="s">
        <v>1841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2064</v>
      </c>
      <c r="H218" s="55">
        <v>13.100000000000001</v>
      </c>
      <c r="I218" s="55">
        <v>12.1</v>
      </c>
      <c r="J218" s="55">
        <v>11.700000000000001</v>
      </c>
      <c r="K218" s="54"/>
      <c r="L218" s="56" t="b">
        <v>0</v>
      </c>
      <c r="M218" s="56" t="b">
        <v>0</v>
      </c>
      <c r="N218" s="54">
        <v>0</v>
      </c>
      <c r="O218" s="54" t="s">
        <v>238</v>
      </c>
      <c r="P218" s="54">
        <v>6</v>
      </c>
      <c r="Q218" s="54">
        <v>1</v>
      </c>
      <c r="R218" s="54">
        <v>0</v>
      </c>
      <c r="S218" s="54" t="s">
        <v>1837</v>
      </c>
      <c r="T218" s="54" t="s">
        <v>2065</v>
      </c>
      <c r="U218" s="54" t="s">
        <v>1817</v>
      </c>
      <c r="V218" s="54" t="s">
        <v>1839</v>
      </c>
      <c r="W218" s="54" t="b">
        <v>0</v>
      </c>
      <c r="X218" s="54"/>
      <c r="Y218" s="57" t="s">
        <v>2257</v>
      </c>
      <c r="Z218" s="54" t="s">
        <v>1840</v>
      </c>
      <c r="AA218" s="54"/>
      <c r="AB218" s="54" t="s">
        <v>1841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2064</v>
      </c>
      <c r="H219" s="55">
        <v>12.2</v>
      </c>
      <c r="I219" s="55">
        <v>11.200000000000001</v>
      </c>
      <c r="J219" s="55">
        <v>10.8</v>
      </c>
      <c r="K219" s="54"/>
      <c r="L219" s="56" t="b">
        <v>0</v>
      </c>
      <c r="M219" s="56" t="b">
        <v>0</v>
      </c>
      <c r="N219" s="54">
        <v>0</v>
      </c>
      <c r="O219" s="54" t="s">
        <v>238</v>
      </c>
      <c r="P219" s="54">
        <v>6</v>
      </c>
      <c r="Q219" s="54">
        <v>1</v>
      </c>
      <c r="R219" s="54">
        <v>0</v>
      </c>
      <c r="S219" s="54" t="s">
        <v>1837</v>
      </c>
      <c r="T219" s="54" t="s">
        <v>2065</v>
      </c>
      <c r="U219" s="54" t="s">
        <v>1817</v>
      </c>
      <c r="V219" s="54" t="s">
        <v>1839</v>
      </c>
      <c r="W219" s="54" t="b">
        <v>0</v>
      </c>
      <c r="X219" s="54"/>
      <c r="Y219" s="57" t="s">
        <v>2258</v>
      </c>
      <c r="Z219" s="54" t="s">
        <v>1840</v>
      </c>
      <c r="AA219" s="54"/>
      <c r="AB219" s="54" t="s">
        <v>1841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46200.622916666667</v>
      </c>
      <c r="D230">
        <v>30171</v>
      </c>
      <c r="E230" s="54" t="s">
        <v>235</v>
      </c>
      <c r="F230" s="54" t="s">
        <v>741</v>
      </c>
      <c r="G230" s="54" t="s">
        <v>742</v>
      </c>
      <c r="H230" s="55">
        <v>12.2</v>
      </c>
      <c r="I230" s="55">
        <v>11.3</v>
      </c>
      <c r="J230" s="55">
        <v>10.9</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2066</v>
      </c>
      <c r="Z230" s="54" t="s">
        <v>2067</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46200.622916666667</v>
      </c>
      <c r="D231">
        <v>30173</v>
      </c>
      <c r="E231" s="54" t="s">
        <v>237</v>
      </c>
      <c r="F231" s="54" t="s">
        <v>741</v>
      </c>
      <c r="G231" s="54" t="s">
        <v>742</v>
      </c>
      <c r="H231" s="55">
        <v>13</v>
      </c>
      <c r="I231" s="55">
        <v>12.2</v>
      </c>
      <c r="J231" s="55">
        <v>11.799999999999999</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2068</v>
      </c>
      <c r="Z231" s="54" t="s">
        <v>2069</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46200.622916666667</v>
      </c>
      <c r="D232">
        <v>30181</v>
      </c>
      <c r="E232" s="54" t="s">
        <v>235</v>
      </c>
      <c r="F232" s="54" t="s">
        <v>741</v>
      </c>
      <c r="G232" s="54" t="s">
        <v>748</v>
      </c>
      <c r="H232" s="55">
        <v>12.3</v>
      </c>
      <c r="I232" s="55">
        <v>11.4</v>
      </c>
      <c r="J232" s="55">
        <v>10.9</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2070</v>
      </c>
      <c r="Z232" s="54" t="s">
        <v>2071</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46200.622916666667</v>
      </c>
      <c r="D233">
        <v>30183</v>
      </c>
      <c r="E233" s="54" t="s">
        <v>237</v>
      </c>
      <c r="F233" s="54" t="s">
        <v>741</v>
      </c>
      <c r="G233" s="54" t="s">
        <v>748</v>
      </c>
      <c r="H233" s="55">
        <v>13.100000000000001</v>
      </c>
      <c r="I233" s="55">
        <v>12.3</v>
      </c>
      <c r="J233" s="55">
        <v>11.899999999999999</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2072</v>
      </c>
      <c r="Z233" s="54" t="s">
        <v>2073</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46203.335416666669</v>
      </c>
      <c r="D234">
        <v>30349</v>
      </c>
      <c r="E234" s="54" t="s">
        <v>235</v>
      </c>
      <c r="F234" s="54" t="s">
        <v>741</v>
      </c>
      <c r="G234" s="54" t="s">
        <v>750</v>
      </c>
      <c r="H234" s="55">
        <v>14.000000000000002</v>
      </c>
      <c r="I234" s="55">
        <v>13.100000000000001</v>
      </c>
      <c r="J234" s="55">
        <v>12.6</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2120</v>
      </c>
      <c r="Z234" s="54" t="s">
        <v>2121</v>
      </c>
      <c r="AA234" s="54"/>
      <c r="AB234" s="54" t="s">
        <v>747</v>
      </c>
      <c r="AC234" s="56" t="b">
        <v>1</v>
      </c>
      <c r="AD234" s="56" t="b">
        <v>0</v>
      </c>
      <c r="AE234" s="54" t="s">
        <v>303</v>
      </c>
      <c r="AF234" s="58">
        <v>46202</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7.0419999999999996E-2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13.968099999999998</v>
      </c>
      <c r="BL234" s="30">
        <f t="shared" si="469"/>
        <v>13.078100000000001</v>
      </c>
      <c r="BM234" s="30">
        <f t="shared" si="469"/>
        <v>12.633100000000001</v>
      </c>
      <c r="BN234" s="29">
        <f t="shared" si="469"/>
        <v>12.484766666666667</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46203.335416666669</v>
      </c>
      <c r="D235">
        <v>30350</v>
      </c>
      <c r="E235" s="54" t="s">
        <v>237</v>
      </c>
      <c r="F235" s="54" t="s">
        <v>741</v>
      </c>
      <c r="G235" s="54" t="s">
        <v>750</v>
      </c>
      <c r="H235" s="55">
        <v>15.2</v>
      </c>
      <c r="I235" s="55">
        <v>14.399999999999999</v>
      </c>
      <c r="J235" s="55">
        <v>14.000000000000002</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2122</v>
      </c>
      <c r="Z235" s="54" t="s">
        <v>2123</v>
      </c>
      <c r="AA235" s="54"/>
      <c r="AB235" s="54" t="s">
        <v>747</v>
      </c>
      <c r="AC235" s="56" t="b">
        <v>1</v>
      </c>
      <c r="AD235" s="56" t="b">
        <v>0</v>
      </c>
      <c r="AE235" s="54" t="s">
        <v>303</v>
      </c>
      <c r="AF235" s="58">
        <v>46202</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7.4569999999999997E-2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15.188600000000001</v>
      </c>
      <c r="BL235" s="30">
        <f t="shared" si="469"/>
        <v>14.382599999999998</v>
      </c>
      <c r="BM235" s="30">
        <f t="shared" si="469"/>
        <v>13.979599999999998</v>
      </c>
      <c r="BN235" s="29">
        <f t="shared" si="469"/>
        <v>13.845266666666666</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46203.335416666669</v>
      </c>
      <c r="D236">
        <v>30389</v>
      </c>
      <c r="E236" s="54" t="s">
        <v>235</v>
      </c>
      <c r="F236" s="54" t="s">
        <v>741</v>
      </c>
      <c r="G236" s="54" t="s">
        <v>751</v>
      </c>
      <c r="H236" s="55">
        <v>13.100000000000001</v>
      </c>
      <c r="I236" s="55">
        <v>12.2</v>
      </c>
      <c r="J236" s="55">
        <v>11.799999999999999</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2124</v>
      </c>
      <c r="Z236" s="54" t="s">
        <v>2125</v>
      </c>
      <c r="AA236" s="54"/>
      <c r="AB236" s="54" t="s">
        <v>747</v>
      </c>
      <c r="AC236" s="56" t="b">
        <v>1</v>
      </c>
      <c r="AD236" s="56" t="b">
        <v>0</v>
      </c>
      <c r="AE236" s="54" t="s">
        <v>303</v>
      </c>
      <c r="AF236" s="58">
        <v>46202</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6.207E-2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13.133099999999999</v>
      </c>
      <c r="BL236" s="30">
        <f t="shared" si="469"/>
        <v>12.2431</v>
      </c>
      <c r="BM236" s="30">
        <f t="shared" si="469"/>
        <v>11.798099999999998</v>
      </c>
      <c r="BN236" s="29">
        <f t="shared" si="469"/>
        <v>11.649766666666668</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46203.335416666669</v>
      </c>
      <c r="D237">
        <v>30390</v>
      </c>
      <c r="E237" s="54" t="s">
        <v>237</v>
      </c>
      <c r="F237" s="54" t="s">
        <v>741</v>
      </c>
      <c r="G237" s="54" t="s">
        <v>751</v>
      </c>
      <c r="H237" s="55">
        <v>14.2</v>
      </c>
      <c r="I237" s="55">
        <v>13.4</v>
      </c>
      <c r="J237" s="55">
        <v>13</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2126</v>
      </c>
      <c r="Z237" s="54" t="s">
        <v>2127</v>
      </c>
      <c r="AA237" s="54"/>
      <c r="AB237" s="54" t="s">
        <v>747</v>
      </c>
      <c r="AC237" s="56" t="b">
        <v>1</v>
      </c>
      <c r="AD237" s="56" t="b">
        <v>0</v>
      </c>
      <c r="AE237" s="54" t="s">
        <v>303</v>
      </c>
      <c r="AF237" s="58">
        <v>46202</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6.5040000000000001E-2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14.235599999999998</v>
      </c>
      <c r="BL237" s="30">
        <f t="shared" si="469"/>
        <v>13.429599999999999</v>
      </c>
      <c r="BM237" s="30">
        <f t="shared" si="469"/>
        <v>13.026600000000002</v>
      </c>
      <c r="BN237" s="29">
        <f t="shared" si="469"/>
        <v>12.892266666666668</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46203.335416666669</v>
      </c>
      <c r="D238">
        <v>30429</v>
      </c>
      <c r="E238" s="54" t="s">
        <v>235</v>
      </c>
      <c r="F238" s="54" t="s">
        <v>741</v>
      </c>
      <c r="G238" s="54" t="s">
        <v>752</v>
      </c>
      <c r="H238" s="55">
        <v>14.2</v>
      </c>
      <c r="I238" s="55">
        <v>13.3</v>
      </c>
      <c r="J238" s="55">
        <v>12.9</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2128</v>
      </c>
      <c r="Z238" s="54" t="s">
        <v>2129</v>
      </c>
      <c r="AA238" s="54"/>
      <c r="AB238" s="54" t="s">
        <v>747</v>
      </c>
      <c r="AC238" s="56" t="b">
        <v>1</v>
      </c>
      <c r="AD238" s="56" t="b">
        <v>0</v>
      </c>
      <c r="AE238" s="54" t="s">
        <v>303</v>
      </c>
      <c r="AF238" s="58">
        <v>46202</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7.263E-2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14.189099999999998</v>
      </c>
      <c r="BL238" s="30">
        <f t="shared" si="469"/>
        <v>13.299099999999999</v>
      </c>
      <c r="BM238" s="30">
        <f t="shared" si="469"/>
        <v>12.854100000000001</v>
      </c>
      <c r="BN238" s="29">
        <f t="shared" si="469"/>
        <v>12.705766666666667</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46203.335416666669</v>
      </c>
      <c r="D239">
        <v>30430</v>
      </c>
      <c r="E239" s="54" t="s">
        <v>237</v>
      </c>
      <c r="F239" s="54" t="s">
        <v>741</v>
      </c>
      <c r="G239" s="54" t="s">
        <v>752</v>
      </c>
      <c r="H239" s="55">
        <v>15</v>
      </c>
      <c r="I239" s="55">
        <v>14.2</v>
      </c>
      <c r="J239" s="55">
        <v>13.8</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2130</v>
      </c>
      <c r="Z239" s="54" t="s">
        <v>2131</v>
      </c>
      <c r="AA239" s="54"/>
      <c r="AB239" s="54" t="s">
        <v>747</v>
      </c>
      <c r="AC239" s="56" t="b">
        <v>1</v>
      </c>
      <c r="AD239" s="56" t="b">
        <v>0</v>
      </c>
      <c r="AE239" s="54" t="s">
        <v>303</v>
      </c>
      <c r="AF239" s="58">
        <v>46202</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7.2700000000000001E-2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15.001600000000002</v>
      </c>
      <c r="BL239" s="30">
        <f t="shared" si="469"/>
        <v>14.195600000000002</v>
      </c>
      <c r="BM239" s="30">
        <f t="shared" si="469"/>
        <v>13.792599999999998</v>
      </c>
      <c r="BN239" s="29">
        <f t="shared" si="469"/>
        <v>13.658266666666664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46203.335416666669</v>
      </c>
      <c r="D240">
        <v>30506</v>
      </c>
      <c r="E240" s="54" t="s">
        <v>235</v>
      </c>
      <c r="F240" s="54" t="s">
        <v>741</v>
      </c>
      <c r="G240" s="54" t="s">
        <v>753</v>
      </c>
      <c r="H240" s="55">
        <v>13.600000000000001</v>
      </c>
      <c r="I240" s="55">
        <v>12.7</v>
      </c>
      <c r="J240" s="55">
        <v>12.2</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2132</v>
      </c>
      <c r="Z240" s="54" t="s">
        <v>2133</v>
      </c>
      <c r="AA240" s="54"/>
      <c r="AB240" s="54" t="s">
        <v>747</v>
      </c>
      <c r="AC240" s="56" t="b">
        <v>1</v>
      </c>
      <c r="AD240" s="56" t="b">
        <v>0</v>
      </c>
      <c r="AE240" s="54" t="s">
        <v>303</v>
      </c>
      <c r="AF240" s="58">
        <v>46202</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6.6369999999999998E-2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13.5631</v>
      </c>
      <c r="BL240" s="30">
        <f t="shared" si="469"/>
        <v>12.6731</v>
      </c>
      <c r="BM240" s="30">
        <f t="shared" si="469"/>
        <v>12.2281</v>
      </c>
      <c r="BN240" s="29">
        <f t="shared" si="469"/>
        <v>12.079766666666668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46203.335416666669</v>
      </c>
      <c r="D241">
        <v>30509</v>
      </c>
      <c r="E241" s="54" t="s">
        <v>237</v>
      </c>
      <c r="F241" s="54" t="s">
        <v>741</v>
      </c>
      <c r="G241" s="54" t="s">
        <v>753</v>
      </c>
      <c r="H241" s="55">
        <v>14.6</v>
      </c>
      <c r="I241" s="55">
        <v>13.8</v>
      </c>
      <c r="J241" s="55">
        <v>13.4</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2134</v>
      </c>
      <c r="Z241" s="54" t="s">
        <v>2135</v>
      </c>
      <c r="AA241" s="54"/>
      <c r="AB241" s="54" t="s">
        <v>747</v>
      </c>
      <c r="AC241" s="56" t="b">
        <v>1</v>
      </c>
      <c r="AD241" s="56" t="b">
        <v>0</v>
      </c>
      <c r="AE241" s="54" t="s">
        <v>303</v>
      </c>
      <c r="AF241" s="58">
        <v>46202</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6.8519999999999998E-2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14.583600000000002</v>
      </c>
      <c r="BL241" s="30">
        <f t="shared" si="469"/>
        <v>13.7776</v>
      </c>
      <c r="BM241" s="30">
        <f t="shared" si="469"/>
        <v>13.374599999999999</v>
      </c>
      <c r="BN241" s="29">
        <f t="shared" si="469"/>
        <v>13.240266666666665</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46203.335416666669</v>
      </c>
      <c r="D242">
        <v>30598</v>
      </c>
      <c r="E242" s="54" t="s">
        <v>235</v>
      </c>
      <c r="F242" s="54" t="s">
        <v>741</v>
      </c>
      <c r="G242" s="54" t="s">
        <v>754</v>
      </c>
      <c r="H242" s="55">
        <v>13.900000000000002</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2136</v>
      </c>
      <c r="Z242" s="54" t="s">
        <v>2137</v>
      </c>
      <c r="AA242" s="54"/>
      <c r="AB242" s="54" t="s">
        <v>747</v>
      </c>
      <c r="AC242" s="56" t="b">
        <v>1</v>
      </c>
      <c r="AD242" s="56" t="b">
        <v>0</v>
      </c>
      <c r="AE242" s="54" t="s">
        <v>303</v>
      </c>
      <c r="AF242" s="58">
        <v>46202</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13.856099999999998</v>
      </c>
      <c r="BL242" s="30">
        <f t="shared" si="469"/>
        <v>12.966100000000001</v>
      </c>
      <c r="BM242" s="30">
        <f t="shared" si="469"/>
        <v>12.521100000000001</v>
      </c>
      <c r="BN242" s="29">
        <f t="shared" si="469"/>
        <v>12.372766666666667</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46203.335416666669</v>
      </c>
      <c r="D243">
        <v>30600</v>
      </c>
      <c r="E243" s="54" t="s">
        <v>237</v>
      </c>
      <c r="F243" s="54" t="s">
        <v>741</v>
      </c>
      <c r="G243" s="54" t="s">
        <v>754</v>
      </c>
      <c r="H243" s="55">
        <v>14.899999999999999</v>
      </c>
      <c r="I243" s="55">
        <v>14.099999999999998</v>
      </c>
      <c r="J243" s="55">
        <v>13.700000000000001</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2138</v>
      </c>
      <c r="Z243" s="54" t="s">
        <v>2139</v>
      </c>
      <c r="AA243" s="54"/>
      <c r="AB243" s="54" t="s">
        <v>747</v>
      </c>
      <c r="AC243" s="56" t="b">
        <v>1</v>
      </c>
      <c r="AD243" s="56" t="b">
        <v>0</v>
      </c>
      <c r="AE243" s="54" t="s">
        <v>303</v>
      </c>
      <c r="AF243" s="58">
        <v>46202</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7.1690000000000004E-2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14.900600000000001</v>
      </c>
      <c r="BL243" s="30">
        <f t="shared" si="481"/>
        <v>14.0946</v>
      </c>
      <c r="BM243" s="30">
        <f t="shared" si="481"/>
        <v>13.691600000000001</v>
      </c>
      <c r="BN243" s="29">
        <f t="shared" si="481"/>
        <v>13.557266666666667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46200.622916666667</v>
      </c>
      <c r="D244">
        <v>31143</v>
      </c>
      <c r="E244" s="54" t="s">
        <v>235</v>
      </c>
      <c r="F244" s="54" t="s">
        <v>741</v>
      </c>
      <c r="G244" s="54" t="s">
        <v>755</v>
      </c>
      <c r="H244" s="55">
        <v>12.1</v>
      </c>
      <c r="I244" s="55">
        <v>11.3</v>
      </c>
      <c r="J244" s="55">
        <v>10.9</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2074</v>
      </c>
      <c r="Z244" s="54" t="s">
        <v>2075</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46200.622916666667</v>
      </c>
      <c r="D245">
        <v>31144</v>
      </c>
      <c r="E245" s="54" t="s">
        <v>237</v>
      </c>
      <c r="F245" s="54" t="s">
        <v>741</v>
      </c>
      <c r="G245" s="54" t="s">
        <v>755</v>
      </c>
      <c r="H245" s="55">
        <v>12.9</v>
      </c>
      <c r="I245" s="55">
        <v>12.2</v>
      </c>
      <c r="J245" s="55">
        <v>11.899999999999999</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2076</v>
      </c>
      <c r="Z245" s="54" t="s">
        <v>2077</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46200.622916666667</v>
      </c>
      <c r="D246">
        <v>31151</v>
      </c>
      <c r="E246" s="54" t="s">
        <v>235</v>
      </c>
      <c r="F246" s="54" t="s">
        <v>741</v>
      </c>
      <c r="G246" s="54" t="s">
        <v>756</v>
      </c>
      <c r="H246" s="55">
        <v>12.2</v>
      </c>
      <c r="I246" s="55">
        <v>11.4</v>
      </c>
      <c r="J246" s="55">
        <v>11</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2078</v>
      </c>
      <c r="Z246" s="54" t="s">
        <v>2079</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46200.622916666667</v>
      </c>
      <c r="D247">
        <v>31153</v>
      </c>
      <c r="E247" s="54" t="s">
        <v>237</v>
      </c>
      <c r="F247" s="54" t="s">
        <v>741</v>
      </c>
      <c r="G247" s="54" t="s">
        <v>756</v>
      </c>
      <c r="H247" s="55">
        <v>13</v>
      </c>
      <c r="I247" s="55">
        <v>12.3</v>
      </c>
      <c r="J247" s="55">
        <v>12</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2080</v>
      </c>
      <c r="Z247" s="54" t="s">
        <v>2081</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46205.794444444444</v>
      </c>
      <c r="D248">
        <v>35059</v>
      </c>
      <c r="E248" s="54" t="s">
        <v>235</v>
      </c>
      <c r="F248" s="54" t="s">
        <v>757</v>
      </c>
      <c r="G248" s="54" t="s">
        <v>758</v>
      </c>
      <c r="H248" s="55">
        <v>12.1</v>
      </c>
      <c r="I248" s="55">
        <v>12.1</v>
      </c>
      <c r="J248" s="55">
        <v>12.2</v>
      </c>
      <c r="K248" s="54"/>
      <c r="L248" s="56" t="b">
        <v>0</v>
      </c>
      <c r="M248" s="56" t="b">
        <v>0</v>
      </c>
      <c r="N248" s="54">
        <v>1</v>
      </c>
      <c r="O248" s="54" t="s">
        <v>228</v>
      </c>
      <c r="P248" s="54">
        <v>100</v>
      </c>
      <c r="Q248" s="54">
        <v>12</v>
      </c>
      <c r="R248" s="54" t="s">
        <v>546</v>
      </c>
      <c r="S248" s="54" t="s">
        <v>1958</v>
      </c>
      <c r="T248" s="54" t="s">
        <v>759</v>
      </c>
      <c r="U248" s="54" t="s">
        <v>760</v>
      </c>
      <c r="V248" s="54" t="s">
        <v>761</v>
      </c>
      <c r="W248" s="54" t="b">
        <v>0</v>
      </c>
      <c r="X248" s="54"/>
      <c r="Y248" s="57" t="s">
        <v>762</v>
      </c>
      <c r="Z248" s="54" t="s">
        <v>1959</v>
      </c>
      <c r="AA248" s="54"/>
      <c r="AB248" s="54" t="s">
        <v>763</v>
      </c>
      <c r="AC248" s="56" t="b">
        <v>0</v>
      </c>
      <c r="AD248" s="56" t="b">
        <v>0</v>
      </c>
      <c r="AE248" s="54" t="s">
        <v>303</v>
      </c>
      <c r="AF248" s="58">
        <v>46205</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7.0129999999999998E-2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12.139099999999999</v>
      </c>
      <c r="BL248" s="30">
        <f t="shared" si="525"/>
        <v>12.149100000000001</v>
      </c>
      <c r="BM248" s="30">
        <f t="shared" si="525"/>
        <v>12.1541</v>
      </c>
      <c r="BN248" s="29">
        <f t="shared" si="525"/>
        <v>12.155766666666668</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46205.794444444444</v>
      </c>
      <c r="D249">
        <v>35061</v>
      </c>
      <c r="E249" s="54" t="s">
        <v>237</v>
      </c>
      <c r="F249" s="54" t="s">
        <v>757</v>
      </c>
      <c r="G249" s="54" t="s">
        <v>758</v>
      </c>
      <c r="H249" s="55">
        <v>13.100000000000001</v>
      </c>
      <c r="I249" s="55">
        <v>13.100000000000001</v>
      </c>
      <c r="J249" s="55">
        <v>13.200000000000001</v>
      </c>
      <c r="K249" s="54"/>
      <c r="L249" s="56" t="b">
        <v>0</v>
      </c>
      <c r="M249" s="56" t="b">
        <v>0</v>
      </c>
      <c r="N249" s="54">
        <v>1</v>
      </c>
      <c r="O249" s="54" t="s">
        <v>228</v>
      </c>
      <c r="P249" s="54">
        <v>100</v>
      </c>
      <c r="Q249" s="54">
        <v>12</v>
      </c>
      <c r="R249" s="54" t="s">
        <v>546</v>
      </c>
      <c r="S249" s="54" t="s">
        <v>1958</v>
      </c>
      <c r="T249" s="54" t="s">
        <v>759</v>
      </c>
      <c r="U249" s="54" t="s">
        <v>760</v>
      </c>
      <c r="V249" s="54" t="s">
        <v>761</v>
      </c>
      <c r="W249" s="54" t="b">
        <v>0</v>
      </c>
      <c r="X249" s="54"/>
      <c r="Y249" s="57" t="s">
        <v>764</v>
      </c>
      <c r="Z249" s="54" t="s">
        <v>1960</v>
      </c>
      <c r="AA249" s="54"/>
      <c r="AB249" s="54" t="s">
        <v>763</v>
      </c>
      <c r="AC249" s="56" t="b">
        <v>0</v>
      </c>
      <c r="AD249" s="56" t="b">
        <v>0</v>
      </c>
      <c r="AE249" s="54" t="s">
        <v>303</v>
      </c>
      <c r="AF249" s="58">
        <v>46205</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7.1239999999999998E-2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13.055599999999998</v>
      </c>
      <c r="BL249" s="30">
        <f t="shared" si="525"/>
        <v>13.149599999999998</v>
      </c>
      <c r="BM249" s="30">
        <f t="shared" si="525"/>
        <v>13.1966</v>
      </c>
      <c r="BN249" s="29">
        <f t="shared" si="525"/>
        <v>13.212266666666668</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46205.794444444444</v>
      </c>
      <c r="D250">
        <v>35813</v>
      </c>
      <c r="E250" s="54" t="s">
        <v>235</v>
      </c>
      <c r="F250" s="54" t="s">
        <v>757</v>
      </c>
      <c r="G250" s="54" t="s">
        <v>765</v>
      </c>
      <c r="H250" s="55">
        <v>12.6</v>
      </c>
      <c r="I250" s="55">
        <v>12.6</v>
      </c>
      <c r="J250" s="55">
        <v>12.7</v>
      </c>
      <c r="K250" s="54"/>
      <c r="L250" s="56" t="b">
        <v>0</v>
      </c>
      <c r="M250" s="56" t="b">
        <v>0</v>
      </c>
      <c r="N250" s="54">
        <v>1</v>
      </c>
      <c r="O250" s="54" t="s">
        <v>228</v>
      </c>
      <c r="P250" s="54">
        <v>100</v>
      </c>
      <c r="Q250" s="54">
        <v>24</v>
      </c>
      <c r="R250" s="54" t="s">
        <v>546</v>
      </c>
      <c r="S250" s="54" t="s">
        <v>1959</v>
      </c>
      <c r="T250" s="54" t="s">
        <v>759</v>
      </c>
      <c r="U250" s="54" t="s">
        <v>760</v>
      </c>
      <c r="V250" s="54" t="s">
        <v>761</v>
      </c>
      <c r="W250" s="54" t="b">
        <v>0</v>
      </c>
      <c r="X250" s="54"/>
      <c r="Y250" s="57" t="s">
        <v>766</v>
      </c>
      <c r="Z250" s="54" t="s">
        <v>1961</v>
      </c>
      <c r="AA250" s="54"/>
      <c r="AB250" s="54" t="s">
        <v>763</v>
      </c>
      <c r="AC250" s="56" t="b">
        <v>0</v>
      </c>
      <c r="AD250" s="56" t="b">
        <v>0</v>
      </c>
      <c r="AE250" s="54" t="s">
        <v>303</v>
      </c>
      <c r="AF250" s="58">
        <v>46205</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7.5130000000000002E-2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12.639099999999999</v>
      </c>
      <c r="BL250" s="30">
        <f t="shared" si="537"/>
        <v>12.649100000000001</v>
      </c>
      <c r="BM250" s="30">
        <f t="shared" si="537"/>
        <v>12.6541</v>
      </c>
      <c r="BN250" s="29">
        <f t="shared" si="537"/>
        <v>12.655766666666668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46191.57916666667</v>
      </c>
      <c r="D251">
        <v>35815</v>
      </c>
      <c r="E251" s="54" t="s">
        <v>237</v>
      </c>
      <c r="F251" s="54" t="s">
        <v>757</v>
      </c>
      <c r="G251" s="54" t="s">
        <v>765</v>
      </c>
      <c r="H251" s="55">
        <v>13.600000000000001</v>
      </c>
      <c r="I251" s="55">
        <v>13.600000000000001</v>
      </c>
      <c r="J251" s="55">
        <v>13.700000000000001</v>
      </c>
      <c r="K251" s="54"/>
      <c r="L251" s="56" t="b">
        <v>0</v>
      </c>
      <c r="M251" s="56" t="b">
        <v>0</v>
      </c>
      <c r="N251" s="54">
        <v>1</v>
      </c>
      <c r="O251" s="54" t="s">
        <v>228</v>
      </c>
      <c r="P251" s="54">
        <v>100</v>
      </c>
      <c r="Q251" s="54">
        <v>24</v>
      </c>
      <c r="R251" s="54" t="s">
        <v>546</v>
      </c>
      <c r="S251" s="54" t="s">
        <v>1944</v>
      </c>
      <c r="T251" s="54" t="s">
        <v>759</v>
      </c>
      <c r="U251" s="54" t="s">
        <v>760</v>
      </c>
      <c r="V251" s="54" t="s">
        <v>761</v>
      </c>
      <c r="W251" s="54" t="b">
        <v>0</v>
      </c>
      <c r="X251" s="54"/>
      <c r="Y251" s="57" t="s">
        <v>767</v>
      </c>
      <c r="Z251" s="54" t="s">
        <v>1962</v>
      </c>
      <c r="AA251" s="54"/>
      <c r="AB251" s="54" t="s">
        <v>763</v>
      </c>
      <c r="AC251" s="56" t="b">
        <v>0</v>
      </c>
      <c r="AD251" s="56" t="b">
        <v>0</v>
      </c>
      <c r="AE251" s="54" t="s">
        <v>303</v>
      </c>
      <c r="AF251" s="58">
        <v>46191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7.6240000000000002E-2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13.5556</v>
      </c>
      <c r="BL251" s="30">
        <f t="shared" si="537"/>
        <v>13.6496</v>
      </c>
      <c r="BM251" s="30">
        <f t="shared" si="537"/>
        <v>13.6966</v>
      </c>
      <c r="BN251" s="29">
        <f t="shared" si="537"/>
        <v>13.712266666666668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46191.57916666667</v>
      </c>
      <c r="D252">
        <v>35818</v>
      </c>
      <c r="E252" s="54" t="s">
        <v>235</v>
      </c>
      <c r="F252" s="54" t="s">
        <v>757</v>
      </c>
      <c r="G252" s="54" t="s">
        <v>768</v>
      </c>
      <c r="H252" s="55">
        <v>13.100000000000001</v>
      </c>
      <c r="I252" s="55">
        <v>13.100000000000001</v>
      </c>
      <c r="J252" s="55">
        <v>13.200000000000001</v>
      </c>
      <c r="K252" s="54"/>
      <c r="L252" s="56" t="b">
        <v>0</v>
      </c>
      <c r="M252" s="56" t="b">
        <v>0</v>
      </c>
      <c r="N252" s="54">
        <v>1</v>
      </c>
      <c r="O252" s="54" t="s">
        <v>228</v>
      </c>
      <c r="P252" s="54">
        <v>100</v>
      </c>
      <c r="Q252" s="54">
        <v>36</v>
      </c>
      <c r="R252" s="54" t="s">
        <v>546</v>
      </c>
      <c r="S252" s="54" t="s">
        <v>1958</v>
      </c>
      <c r="T252" s="54" t="s">
        <v>759</v>
      </c>
      <c r="U252" s="54" t="s">
        <v>760</v>
      </c>
      <c r="V252" s="54" t="s">
        <v>761</v>
      </c>
      <c r="W252" s="54" t="b">
        <v>0</v>
      </c>
      <c r="X252" s="54"/>
      <c r="Y252" s="57" t="s">
        <v>769</v>
      </c>
      <c r="Z252" s="54" t="s">
        <v>1963</v>
      </c>
      <c r="AA252" s="54"/>
      <c r="AB252" s="54" t="s">
        <v>763</v>
      </c>
      <c r="AC252" s="56" t="b">
        <v>0</v>
      </c>
      <c r="AD252" s="56" t="b">
        <v>0</v>
      </c>
      <c r="AE252" s="54" t="s">
        <v>303</v>
      </c>
      <c r="AF252" s="58">
        <v>46191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8.0130000000000007E-2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13.139100000000003</v>
      </c>
      <c r="BL252" s="30">
        <f t="shared" si="537"/>
        <v>13.149100000000002</v>
      </c>
      <c r="BM252" s="30">
        <f t="shared" si="537"/>
        <v>13.1541</v>
      </c>
      <c r="BN252" s="29">
        <f t="shared" si="537"/>
        <v>13.155766666666668</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46200.622916666667</v>
      </c>
      <c r="D253">
        <v>35820</v>
      </c>
      <c r="E253" s="54" t="s">
        <v>237</v>
      </c>
      <c r="F253" s="54" t="s">
        <v>757</v>
      </c>
      <c r="G253" s="54" t="s">
        <v>768</v>
      </c>
      <c r="H253" s="55">
        <v>14.000000000000002</v>
      </c>
      <c r="I253" s="55">
        <v>14.000000000000002</v>
      </c>
      <c r="J253" s="55">
        <v>14.099999999999998</v>
      </c>
      <c r="K253" s="54"/>
      <c r="L253" s="56" t="b">
        <v>0</v>
      </c>
      <c r="M253" s="56" t="b">
        <v>0</v>
      </c>
      <c r="N253" s="54">
        <v>1</v>
      </c>
      <c r="O253" s="54" t="s">
        <v>228</v>
      </c>
      <c r="P253" s="54">
        <v>100</v>
      </c>
      <c r="Q253" s="54">
        <v>36</v>
      </c>
      <c r="R253" s="54" t="s">
        <v>546</v>
      </c>
      <c r="S253" s="54" t="s">
        <v>1958</v>
      </c>
      <c r="T253" s="54" t="s">
        <v>759</v>
      </c>
      <c r="U253" s="54" t="s">
        <v>760</v>
      </c>
      <c r="V253" s="54" t="s">
        <v>761</v>
      </c>
      <c r="W253" s="54" t="b">
        <v>0</v>
      </c>
      <c r="X253" s="54"/>
      <c r="Y253" s="57" t="s">
        <v>770</v>
      </c>
      <c r="Z253" s="54" t="s">
        <v>1964</v>
      </c>
      <c r="AA253" s="54"/>
      <c r="AB253" s="54" t="s">
        <v>763</v>
      </c>
      <c r="AC253" s="56" t="b">
        <v>0</v>
      </c>
      <c r="AD253" s="56" t="b">
        <v>0</v>
      </c>
      <c r="AE253" s="54" t="s">
        <v>303</v>
      </c>
      <c r="AF253" s="58">
        <v>46199</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8.0240000000000006E-2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13.9556</v>
      </c>
      <c r="BL253" s="30">
        <f t="shared" si="537"/>
        <v>14.0496</v>
      </c>
      <c r="BM253" s="30">
        <f t="shared" si="537"/>
        <v>14.0966</v>
      </c>
      <c r="BN253" s="29">
        <f t="shared" si="537"/>
        <v>14.112266666666669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1958</v>
      </c>
      <c r="T254" s="54" t="s">
        <v>759</v>
      </c>
      <c r="U254" s="54" t="s">
        <v>760</v>
      </c>
      <c r="V254" s="54" t="s">
        <v>761</v>
      </c>
      <c r="W254" s="54" t="b">
        <v>0</v>
      </c>
      <c r="X254" s="54"/>
      <c r="Y254" s="57" t="s">
        <v>1781</v>
      </c>
      <c r="Z254" s="54" t="s">
        <v>1965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1958</v>
      </c>
      <c r="T255" s="54" t="s">
        <v>759</v>
      </c>
      <c r="U255" s="54" t="s">
        <v>760</v>
      </c>
      <c r="V255" s="54" t="s">
        <v>761</v>
      </c>
      <c r="W255" s="54" t="b">
        <v>0</v>
      </c>
      <c r="X255" s="54"/>
      <c r="Y255" s="57" t="s">
        <v>1782</v>
      </c>
      <c r="Z255" s="54" t="s">
        <v>1966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1915</v>
      </c>
      <c r="W256" s="54" t="b">
        <v>0</v>
      </c>
      <c r="X256" s="54"/>
      <c r="Y256" s="57" t="s">
        <v>2167</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1915</v>
      </c>
      <c r="W257" s="54" t="b">
        <v>0</v>
      </c>
      <c r="X257" s="54"/>
      <c r="Y257" s="57" t="s">
        <v>2168</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1915</v>
      </c>
      <c r="W258" s="54" t="b">
        <v>0</v>
      </c>
      <c r="X258" s="54"/>
      <c r="Y258" s="57" t="s">
        <v>2169</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1915</v>
      </c>
      <c r="W259" s="54" t="b">
        <v>0</v>
      </c>
      <c r="X259" s="54"/>
      <c r="Y259" s="57" t="s">
        <v>2170</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1915</v>
      </c>
      <c r="W260" s="54" t="b">
        <v>0</v>
      </c>
      <c r="X260" s="54"/>
      <c r="Y260" s="57" t="s">
        <v>2171</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1915</v>
      </c>
      <c r="W261" s="54" t="b">
        <v>0</v>
      </c>
      <c r="X261" s="54"/>
      <c r="Y261" s="57" t="s">
        <v>2172</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2173</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2174</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2175</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2176</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2177</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1940</v>
      </c>
      <c r="H268" s="55">
        <v>14.299999999999999</v>
      </c>
      <c r="I268" s="55">
        <v>13.3</v>
      </c>
      <c r="J268" s="55">
        <v>12.9</v>
      </c>
      <c r="K268" s="54"/>
      <c r="L268" s="56" t="b">
        <v>0</v>
      </c>
      <c r="M268" s="56" t="b">
        <v>0</v>
      </c>
      <c r="N268" s="54">
        <v>1</v>
      </c>
      <c r="O268" s="54" t="s">
        <v>228</v>
      </c>
      <c r="P268" s="54">
        <v>6</v>
      </c>
      <c r="Q268" s="54">
        <v>12</v>
      </c>
      <c r="R268" s="54">
        <v>249</v>
      </c>
      <c r="S268" s="54" t="s">
        <v>1844</v>
      </c>
      <c r="T268" s="54" t="s">
        <v>1941</v>
      </c>
      <c r="U268" s="54" t="s">
        <v>1819</v>
      </c>
      <c r="V268" s="54" t="s">
        <v>1845</v>
      </c>
      <c r="W268" s="54" t="b">
        <v>0</v>
      </c>
      <c r="X268" s="54"/>
      <c r="Y268" s="57" t="s">
        <v>1967</v>
      </c>
      <c r="Z268" s="54" t="s">
        <v>1846</v>
      </c>
      <c r="AA268" s="54"/>
      <c r="AB268" s="54" t="s">
        <v>1847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1940</v>
      </c>
      <c r="H269" s="55">
        <v>13.3</v>
      </c>
      <c r="I269" s="55">
        <v>12.3</v>
      </c>
      <c r="J269" s="55">
        <v>11.899999999999999</v>
      </c>
      <c r="K269" s="54"/>
      <c r="L269" s="56" t="b">
        <v>0</v>
      </c>
      <c r="M269" s="56" t="b">
        <v>0</v>
      </c>
      <c r="N269" s="54">
        <v>1</v>
      </c>
      <c r="O269" s="54" t="s">
        <v>228</v>
      </c>
      <c r="P269" s="54">
        <v>6</v>
      </c>
      <c r="Q269" s="54">
        <v>12</v>
      </c>
      <c r="R269" s="54">
        <v>249</v>
      </c>
      <c r="S269" s="54" t="s">
        <v>1844</v>
      </c>
      <c r="T269" s="54" t="s">
        <v>1941</v>
      </c>
      <c r="U269" s="54" t="s">
        <v>1819</v>
      </c>
      <c r="V269" s="54" t="s">
        <v>1845</v>
      </c>
      <c r="W269" s="54" t="b">
        <v>0</v>
      </c>
      <c r="X269" s="54"/>
      <c r="Y269" s="57" t="s">
        <v>1968</v>
      </c>
      <c r="Z269" s="54" t="s">
        <v>1846</v>
      </c>
      <c r="AA269" s="54"/>
      <c r="AB269" s="54" t="s">
        <v>1847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2259</v>
      </c>
      <c r="H270" s="55">
        <v>13.5</v>
      </c>
      <c r="I270" s="55">
        <v>12.7</v>
      </c>
      <c r="J270" s="55">
        <v>12.5</v>
      </c>
      <c r="K270" s="54"/>
      <c r="L270" s="56" t="b">
        <v>0</v>
      </c>
      <c r="M270" s="56" t="b">
        <v>0</v>
      </c>
      <c r="N270" s="54">
        <v>1</v>
      </c>
      <c r="O270" s="54" t="s">
        <v>228</v>
      </c>
      <c r="P270" s="54">
        <v>6</v>
      </c>
      <c r="Q270" s="54">
        <v>12</v>
      </c>
      <c r="R270" s="54">
        <v>99</v>
      </c>
      <c r="S270" s="54" t="s">
        <v>1844</v>
      </c>
      <c r="T270" s="54" t="s">
        <v>2260</v>
      </c>
      <c r="U270" s="54" t="s">
        <v>1819</v>
      </c>
      <c r="V270" s="54" t="s">
        <v>1845</v>
      </c>
      <c r="W270" s="54" t="b">
        <v>0</v>
      </c>
      <c r="X270" s="54"/>
      <c r="Y270" s="57" t="s">
        <v>2261</v>
      </c>
      <c r="Z270" s="54" t="s">
        <v>1846</v>
      </c>
      <c r="AA270" s="54"/>
      <c r="AB270" s="54" t="s">
        <v>1847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2259</v>
      </c>
      <c r="H271" s="55">
        <v>12.3</v>
      </c>
      <c r="I271" s="55">
        <v>11.799999999999999</v>
      </c>
      <c r="J271" s="55">
        <v>11.600000000000001</v>
      </c>
      <c r="K271" s="54"/>
      <c r="L271" s="56" t="b">
        <v>0</v>
      </c>
      <c r="M271" s="56" t="b">
        <v>0</v>
      </c>
      <c r="N271" s="54">
        <v>1</v>
      </c>
      <c r="O271" s="54" t="s">
        <v>228</v>
      </c>
      <c r="P271" s="54">
        <v>6</v>
      </c>
      <c r="Q271" s="54">
        <v>12</v>
      </c>
      <c r="R271" s="54">
        <v>99</v>
      </c>
      <c r="S271" s="54" t="s">
        <v>1844</v>
      </c>
      <c r="T271" s="54" t="s">
        <v>2260</v>
      </c>
      <c r="U271" s="54" t="s">
        <v>1819</v>
      </c>
      <c r="V271" s="54" t="s">
        <v>1845</v>
      </c>
      <c r="W271" s="54" t="b">
        <v>0</v>
      </c>
      <c r="X271" s="54"/>
      <c r="Y271" s="57" t="s">
        <v>2262</v>
      </c>
      <c r="Z271" s="54" t="s">
        <v>1846</v>
      </c>
      <c r="AA271" s="54"/>
      <c r="AB271" s="54" t="s">
        <v>1847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46204.601388888892</v>
      </c>
      <c r="D272">
        <v>29320</v>
      </c>
      <c r="E272" s="54" t="s">
        <v>235</v>
      </c>
      <c r="F272" s="54" t="s">
        <v>779</v>
      </c>
      <c r="G272" s="54" t="s">
        <v>1942</v>
      </c>
      <c r="H272" s="55">
        <v>12.9</v>
      </c>
      <c r="I272" s="55">
        <v>11.899999999999999</v>
      </c>
      <c r="J272" s="55">
        <v>11.5</v>
      </c>
      <c r="K272" s="54"/>
      <c r="L272" s="56" t="b">
        <v>0</v>
      </c>
      <c r="M272" s="56" t="b">
        <v>0</v>
      </c>
      <c r="N272" s="54">
        <v>1</v>
      </c>
      <c r="O272" s="54" t="s">
        <v>228</v>
      </c>
      <c r="P272" s="54">
        <v>6</v>
      </c>
      <c r="Q272" s="54">
        <v>6</v>
      </c>
      <c r="R272" s="54">
        <v>249</v>
      </c>
      <c r="S272" s="54" t="s">
        <v>1844</v>
      </c>
      <c r="T272" s="54" t="s">
        <v>1943</v>
      </c>
      <c r="U272" s="54" t="s">
        <v>1819</v>
      </c>
      <c r="V272" s="54" t="s">
        <v>1845</v>
      </c>
      <c r="W272" s="54" t="b">
        <v>0</v>
      </c>
      <c r="X272" s="54"/>
      <c r="Y272" s="57" t="s">
        <v>2178</v>
      </c>
      <c r="Z272" s="54"/>
      <c r="AA272" s="54"/>
      <c r="AB272" s="54" t="s">
        <v>1847</v>
      </c>
      <c r="AC272" s="56" t="b">
        <v>1</v>
      </c>
      <c r="AD272" s="56" t="b">
        <v>0</v>
      </c>
      <c r="AE272" s="54" t="s">
        <v>303</v>
      </c>
      <c r="AF272" s="58">
        <v>46204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5.8184E-2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12.9345</v>
      </c>
      <c r="BL272" s="30">
        <f t="shared" si="583"/>
        <v>11.9495</v>
      </c>
      <c r="BM272" s="30">
        <f t="shared" si="583"/>
        <v>11.457000000000001</v>
      </c>
      <c r="BN272" s="29">
        <f t="shared" si="583"/>
        <v>11.292833333333334</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46204.601388888892</v>
      </c>
      <c r="D273">
        <v>29322</v>
      </c>
      <c r="E273" s="54" t="s">
        <v>237</v>
      </c>
      <c r="F273" s="54" t="s">
        <v>779</v>
      </c>
      <c r="G273" s="54" t="s">
        <v>1942</v>
      </c>
      <c r="H273" s="55">
        <v>13.600000000000001</v>
      </c>
      <c r="I273" s="55">
        <v>12.6</v>
      </c>
      <c r="J273" s="55">
        <v>12.2</v>
      </c>
      <c r="K273" s="54"/>
      <c r="L273" s="56" t="b">
        <v>0</v>
      </c>
      <c r="M273" s="56" t="b">
        <v>0</v>
      </c>
      <c r="N273" s="54">
        <v>1</v>
      </c>
      <c r="O273" s="54" t="s">
        <v>228</v>
      </c>
      <c r="P273" s="54">
        <v>6</v>
      </c>
      <c r="Q273" s="54">
        <v>6</v>
      </c>
      <c r="R273" s="54">
        <v>249</v>
      </c>
      <c r="S273" s="54" t="s">
        <v>1844</v>
      </c>
      <c r="T273" s="54" t="s">
        <v>1943</v>
      </c>
      <c r="U273" s="54" t="s">
        <v>1819</v>
      </c>
      <c r="V273" s="54" t="s">
        <v>1845</v>
      </c>
      <c r="W273" s="54" t="b">
        <v>0</v>
      </c>
      <c r="X273" s="54"/>
      <c r="Y273" s="57" t="s">
        <v>2179</v>
      </c>
      <c r="Z273" s="54"/>
      <c r="AA273" s="54"/>
      <c r="AB273" s="54" t="s">
        <v>1847</v>
      </c>
      <c r="AC273" s="56" t="b">
        <v>0</v>
      </c>
      <c r="AD273" s="56" t="b">
        <v>0</v>
      </c>
      <c r="AE273" s="54" t="s">
        <v>303</v>
      </c>
      <c r="AF273" s="58">
        <v>46204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5.6288999999999999E-2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13.5505</v>
      </c>
      <c r="BL273" s="30">
        <f t="shared" si="583"/>
        <v>12.6495</v>
      </c>
      <c r="BM273" s="30">
        <f t="shared" si="583"/>
        <v>12.199</v>
      </c>
      <c r="BN273" s="29">
        <f t="shared" si="583"/>
        <v>12.048833333333333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2082</v>
      </c>
      <c r="H274" s="55">
        <v>15.1</v>
      </c>
      <c r="I274" s="55">
        <v>14.099999999999998</v>
      </c>
      <c r="J274" s="55">
        <v>13.700000000000001</v>
      </c>
      <c r="K274" s="54"/>
      <c r="L274" s="56" t="b">
        <v>0</v>
      </c>
      <c r="M274" s="56" t="b">
        <v>0</v>
      </c>
      <c r="N274" s="54">
        <v>1</v>
      </c>
      <c r="O274" s="54" t="s">
        <v>228</v>
      </c>
      <c r="P274" s="54">
        <v>6</v>
      </c>
      <c r="Q274" s="54">
        <v>36</v>
      </c>
      <c r="R274" s="54">
        <v>249</v>
      </c>
      <c r="S274" s="54" t="s">
        <v>1844</v>
      </c>
      <c r="T274" s="54" t="s">
        <v>1838</v>
      </c>
      <c r="U274" s="54" t="s">
        <v>1819</v>
      </c>
      <c r="V274" s="54" t="s">
        <v>1845</v>
      </c>
      <c r="W274" s="54" t="b">
        <v>0</v>
      </c>
      <c r="X274" s="54"/>
      <c r="Y274" s="57" t="s">
        <v>2083</v>
      </c>
      <c r="Z274" s="54" t="s">
        <v>1848</v>
      </c>
      <c r="AA274" s="54"/>
      <c r="AB274" s="54" t="s">
        <v>1847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2082</v>
      </c>
      <c r="H275" s="55">
        <v>14.399999999999999</v>
      </c>
      <c r="I275" s="55">
        <v>13.4</v>
      </c>
      <c r="J275" s="55">
        <v>13</v>
      </c>
      <c r="K275" s="54"/>
      <c r="L275" s="56" t="b">
        <v>0</v>
      </c>
      <c r="M275" s="56" t="b">
        <v>0</v>
      </c>
      <c r="N275" s="54">
        <v>1</v>
      </c>
      <c r="O275" s="54" t="s">
        <v>228</v>
      </c>
      <c r="P275" s="54">
        <v>6</v>
      </c>
      <c r="Q275" s="54">
        <v>36</v>
      </c>
      <c r="R275" s="54">
        <v>249</v>
      </c>
      <c r="S275" s="54" t="s">
        <v>1844</v>
      </c>
      <c r="T275" s="54" t="s">
        <v>1838</v>
      </c>
      <c r="U275" s="54" t="s">
        <v>1819</v>
      </c>
      <c r="V275" s="54" t="s">
        <v>1845</v>
      </c>
      <c r="W275" s="54" t="b">
        <v>0</v>
      </c>
      <c r="X275" s="54"/>
      <c r="Y275" s="57" t="s">
        <v>2084</v>
      </c>
      <c r="Z275" s="54" t="s">
        <v>1848</v>
      </c>
      <c r="AA275" s="54"/>
      <c r="AB275" s="54" t="s">
        <v>1847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2085</v>
      </c>
      <c r="H276" s="55">
        <v>13.100000000000001</v>
      </c>
      <c r="I276" s="55">
        <v>12.1</v>
      </c>
      <c r="J276" s="55">
        <v>11.700000000000001</v>
      </c>
      <c r="K276" s="54"/>
      <c r="L276" s="56" t="b">
        <v>0</v>
      </c>
      <c r="M276" s="56" t="b">
        <v>0</v>
      </c>
      <c r="N276" s="54">
        <v>0</v>
      </c>
      <c r="O276" s="54" t="s">
        <v>238</v>
      </c>
      <c r="P276" s="54">
        <v>6</v>
      </c>
      <c r="Q276" s="54">
        <v>1</v>
      </c>
      <c r="R276" s="54">
        <v>0</v>
      </c>
      <c r="S276" s="54" t="s">
        <v>1844</v>
      </c>
      <c r="T276" s="54"/>
      <c r="U276" s="54" t="s">
        <v>1819</v>
      </c>
      <c r="V276" s="54" t="s">
        <v>1845</v>
      </c>
      <c r="W276" s="54" t="b">
        <v>0</v>
      </c>
      <c r="X276" s="54"/>
      <c r="Y276" s="57" t="s">
        <v>2263</v>
      </c>
      <c r="Z276" s="54" t="s">
        <v>1846</v>
      </c>
      <c r="AA276" s="54"/>
      <c r="AB276" s="54" t="s">
        <v>1847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2085</v>
      </c>
      <c r="H277" s="55">
        <v>12.2</v>
      </c>
      <c r="I277" s="55">
        <v>11.200000000000001</v>
      </c>
      <c r="J277" s="55">
        <v>10.8</v>
      </c>
      <c r="K277" s="54"/>
      <c r="L277" s="56" t="b">
        <v>0</v>
      </c>
      <c r="M277" s="56" t="b">
        <v>0</v>
      </c>
      <c r="N277" s="54">
        <v>0</v>
      </c>
      <c r="O277" s="54" t="s">
        <v>238</v>
      </c>
      <c r="P277" s="54">
        <v>6</v>
      </c>
      <c r="Q277" s="54">
        <v>1</v>
      </c>
      <c r="R277" s="54">
        <v>0</v>
      </c>
      <c r="S277" s="54" t="s">
        <v>1844</v>
      </c>
      <c r="T277" s="54"/>
      <c r="U277" s="54" t="s">
        <v>1819</v>
      </c>
      <c r="V277" s="54" t="s">
        <v>1845</v>
      </c>
      <c r="W277" s="54" t="b">
        <v>0</v>
      </c>
      <c r="X277" s="54"/>
      <c r="Y277" s="57" t="s">
        <v>2264</v>
      </c>
      <c r="Z277" s="54" t="s">
        <v>1846</v>
      </c>
      <c r="AA277" s="54"/>
      <c r="AB277" s="54" t="s">
        <v>1847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46198.40625</v>
      </c>
      <c r="D278">
        <v>26309</v>
      </c>
      <c r="E278" s="54" t="s">
        <v>235</v>
      </c>
      <c r="F278" s="54" t="s">
        <v>780</v>
      </c>
      <c r="G278" s="54" t="s">
        <v>781</v>
      </c>
      <c r="H278" s="55">
        <v>13.700000000000001</v>
      </c>
      <c r="I278" s="55">
        <v>13.200000000000001</v>
      </c>
      <c r="J278" s="55">
        <v>13</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46198</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13.716100000000001</v>
      </c>
      <c r="BL278" s="30">
        <f t="shared" si="583"/>
        <v>13.226100000000001</v>
      </c>
      <c r="BM278" s="30">
        <f t="shared" si="583"/>
        <v>12.981099999999998</v>
      </c>
      <c r="BN278" s="29">
        <f t="shared" si="583"/>
        <v>12.899433333333334</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46205.794444444444</v>
      </c>
      <c r="D282">
        <v>29208</v>
      </c>
      <c r="E282" s="54" t="s">
        <v>235</v>
      </c>
      <c r="F282" s="54" t="s">
        <v>780</v>
      </c>
      <c r="G282" s="54" t="s">
        <v>795</v>
      </c>
      <c r="H282" s="55">
        <v>13.5</v>
      </c>
      <c r="I282" s="55">
        <v>13</v>
      </c>
      <c r="J282" s="55">
        <v>12.8</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46205</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7.3899999999999993E-2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13.5161</v>
      </c>
      <c r="BL282" s="30">
        <f t="shared" si="583"/>
        <v>13.0261</v>
      </c>
      <c r="BM282" s="30">
        <f t="shared" si="583"/>
        <v>12.781099999999999</v>
      </c>
      <c r="BN282" s="29">
        <f t="shared" si="583"/>
        <v>12.699433333333335</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46203.335416666669</v>
      </c>
      <c r="D284">
        <v>17263</v>
      </c>
      <c r="E284" s="54" t="s">
        <v>237</v>
      </c>
      <c r="F284" s="54" t="s">
        <v>802</v>
      </c>
      <c r="G284" s="54" t="s">
        <v>1877</v>
      </c>
      <c r="H284" s="55">
        <v>13.600000000000001</v>
      </c>
      <c r="I284" s="55">
        <v>12.8</v>
      </c>
      <c r="J284" s="55">
        <v>12.4</v>
      </c>
      <c r="K284" s="54"/>
      <c r="L284" s="56" t="b">
        <v>0</v>
      </c>
      <c r="M284" s="56" t="b">
        <v>1</v>
      </c>
      <c r="N284" s="54">
        <v>1</v>
      </c>
      <c r="O284" s="54" t="s">
        <v>228</v>
      </c>
      <c r="P284" s="54">
        <v>31</v>
      </c>
      <c r="Q284" s="54">
        <v>6</v>
      </c>
      <c r="R284" s="54">
        <v>175</v>
      </c>
      <c r="S284" s="54" t="s">
        <v>803</v>
      </c>
      <c r="T284" s="54" t="s">
        <v>804</v>
      </c>
      <c r="U284" s="54" t="s">
        <v>1858</v>
      </c>
      <c r="V284" s="54" t="s">
        <v>805</v>
      </c>
      <c r="W284" s="54" t="b">
        <v>0</v>
      </c>
      <c r="X284" s="54"/>
      <c r="Y284" s="57" t="s">
        <v>1878</v>
      </c>
      <c r="Z284" s="54" t="s">
        <v>806</v>
      </c>
      <c r="AA284" s="54"/>
      <c r="AB284" s="54" t="s">
        <v>807</v>
      </c>
      <c r="AC284" s="56" t="b">
        <v>1</v>
      </c>
      <c r="AD284" s="56" t="b">
        <v>0</v>
      </c>
      <c r="AE284" s="54" t="s">
        <v>303</v>
      </c>
      <c r="AF284" s="58">
        <v>46203</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5.8290000000000002E-2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18</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46203.335416666669</v>
      </c>
      <c r="D285">
        <v>17267</v>
      </c>
      <c r="E285" s="54" t="s">
        <v>235</v>
      </c>
      <c r="F285" s="54" t="s">
        <v>802</v>
      </c>
      <c r="G285" s="54" t="s">
        <v>1877</v>
      </c>
      <c r="H285" s="55">
        <v>13</v>
      </c>
      <c r="I285" s="55">
        <v>12.1</v>
      </c>
      <c r="J285" s="55">
        <v>11.600000000000001</v>
      </c>
      <c r="K285" s="54"/>
      <c r="L285" s="56" t="b">
        <v>0</v>
      </c>
      <c r="M285" s="56" t="b">
        <v>1</v>
      </c>
      <c r="N285" s="54">
        <v>1</v>
      </c>
      <c r="O285" s="54" t="s">
        <v>228</v>
      </c>
      <c r="P285" s="54">
        <v>31</v>
      </c>
      <c r="Q285" s="54">
        <v>6</v>
      </c>
      <c r="R285" s="54">
        <v>175</v>
      </c>
      <c r="S285" s="54" t="s">
        <v>803</v>
      </c>
      <c r="T285" s="54" t="s">
        <v>804</v>
      </c>
      <c r="U285" s="54" t="s">
        <v>1859</v>
      </c>
      <c r="V285" s="54" t="s">
        <v>805</v>
      </c>
      <c r="W285" s="54" t="b">
        <v>0</v>
      </c>
      <c r="X285" s="54"/>
      <c r="Y285" s="57" t="s">
        <v>1879</v>
      </c>
      <c r="Z285" s="54" t="s">
        <v>806</v>
      </c>
      <c r="AA285" s="54"/>
      <c r="AB285" s="54" t="s">
        <v>807</v>
      </c>
      <c r="AC285" s="56" t="b">
        <v>1</v>
      </c>
      <c r="AD285" s="56" t="b">
        <v>0</v>
      </c>
      <c r="AE285" s="54" t="s">
        <v>303</v>
      </c>
      <c r="AF285" s="58">
        <v>46203</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6.0299999999999999E-2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18</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46203.335416666669</v>
      </c>
      <c r="D286">
        <v>22159</v>
      </c>
      <c r="E286" s="54" t="s">
        <v>237</v>
      </c>
      <c r="F286" s="54" t="s">
        <v>802</v>
      </c>
      <c r="G286" s="54" t="s">
        <v>1880</v>
      </c>
      <c r="H286" s="55">
        <v>13.700000000000001</v>
      </c>
      <c r="I286" s="55">
        <v>12.8</v>
      </c>
      <c r="J286" s="55">
        <v>12.4</v>
      </c>
      <c r="K286" s="54"/>
      <c r="L286" s="56" t="b">
        <v>0</v>
      </c>
      <c r="M286" s="56" t="b">
        <v>0</v>
      </c>
      <c r="N286" s="54">
        <v>1</v>
      </c>
      <c r="O286" s="54" t="s">
        <v>228</v>
      </c>
      <c r="P286" s="54">
        <v>31</v>
      </c>
      <c r="Q286" s="54">
        <v>6</v>
      </c>
      <c r="R286" s="54">
        <v>175</v>
      </c>
      <c r="S286" s="54" t="s">
        <v>803</v>
      </c>
      <c r="T286" s="54" t="s">
        <v>808</v>
      </c>
      <c r="U286" s="54" t="s">
        <v>1860</v>
      </c>
      <c r="V286" s="54" t="s">
        <v>805</v>
      </c>
      <c r="W286" s="54" t="b">
        <v>0</v>
      </c>
      <c r="X286" s="54"/>
      <c r="Y286" s="57" t="s">
        <v>1881</v>
      </c>
      <c r="Z286" s="54" t="s">
        <v>806</v>
      </c>
      <c r="AA286" s="54"/>
      <c r="AB286" s="54" t="s">
        <v>807</v>
      </c>
      <c r="AC286" s="56" t="b">
        <v>1</v>
      </c>
      <c r="AD286" s="56" t="b">
        <v>0</v>
      </c>
      <c r="AE286" s="54" t="s">
        <v>303</v>
      </c>
      <c r="AF286" s="58">
        <v>46203</v>
      </c>
      <c r="AG286" s="62" t="s">
        <v>293</v>
      </c>
      <c r="AH286" s="54">
        <v>0</v>
      </c>
      <c r="AI286" s="54"/>
      <c r="AJ286" s="54"/>
      <c r="AK286" s="54"/>
      <c r="AL286" s="54"/>
      <c r="AM286" s="54">
        <v>8.331666666666667</v>
      </c>
      <c r="AN286" s="54"/>
      <c r="AO286" s="54"/>
      <c r="AP286" s="54"/>
      <c r="AQ286" s="54"/>
      <c r="AR286" s="54"/>
      <c r="AS286" s="54"/>
      <c r="AT286" s="54"/>
      <c r="AU286" s="54"/>
      <c r="AV286" s="54"/>
      <c r="AW286" s="54"/>
      <c r="AX286" s="59"/>
      <c r="AY286" s="59"/>
      <c r="AZ286" s="59"/>
      <c r="BA286" s="59"/>
      <c r="BB286" s="59">
        <v>5.8999999999999997E-2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14.497933333333332</v>
      </c>
      <c r="BL286" s="30">
        <f t="shared" si="619"/>
        <v>13.258766666666668</v>
      </c>
      <c r="BM286" s="30">
        <f t="shared" si="619"/>
        <v>12.639183333333332</v>
      </c>
      <c r="BN286" s="29">
        <f t="shared" si="619"/>
        <v>12.432655555555556</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18</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46203.335416666669</v>
      </c>
      <c r="D287">
        <v>22161</v>
      </c>
      <c r="E287" s="54" t="s">
        <v>235</v>
      </c>
      <c r="F287" s="54" t="s">
        <v>802</v>
      </c>
      <c r="G287" s="54" t="s">
        <v>1880</v>
      </c>
      <c r="H287" s="55">
        <v>13</v>
      </c>
      <c r="I287" s="55">
        <v>12.1</v>
      </c>
      <c r="J287" s="55">
        <v>11.600000000000001</v>
      </c>
      <c r="K287" s="54"/>
      <c r="L287" s="56" t="b">
        <v>0</v>
      </c>
      <c r="M287" s="56" t="b">
        <v>0</v>
      </c>
      <c r="N287" s="54">
        <v>1</v>
      </c>
      <c r="O287" s="54" t="s">
        <v>228</v>
      </c>
      <c r="P287" s="54">
        <v>31</v>
      </c>
      <c r="Q287" s="54">
        <v>6</v>
      </c>
      <c r="R287" s="54">
        <v>175</v>
      </c>
      <c r="S287" s="54" t="s">
        <v>803</v>
      </c>
      <c r="T287" s="54" t="s">
        <v>808</v>
      </c>
      <c r="U287" s="54" t="s">
        <v>1862</v>
      </c>
      <c r="V287" s="54" t="s">
        <v>805</v>
      </c>
      <c r="W287" s="54" t="b">
        <v>0</v>
      </c>
      <c r="X287" s="54"/>
      <c r="Y287" s="57" t="s">
        <v>1882</v>
      </c>
      <c r="Z287" s="54" t="s">
        <v>806</v>
      </c>
      <c r="AA287" s="54"/>
      <c r="AB287" s="54" t="s">
        <v>807</v>
      </c>
      <c r="AC287" s="56" t="b">
        <v>1</v>
      </c>
      <c r="AD287" s="56" t="b">
        <v>0</v>
      </c>
      <c r="AE287" s="54" t="s">
        <v>303</v>
      </c>
      <c r="AF287" s="58">
        <v>46203</v>
      </c>
      <c r="AG287" s="62" t="s">
        <v>293</v>
      </c>
      <c r="AH287" s="54">
        <v>0</v>
      </c>
      <c r="AI287" s="54"/>
      <c r="AJ287" s="54"/>
      <c r="AK287" s="54"/>
      <c r="AL287" s="54"/>
      <c r="AM287" s="54">
        <v>8.331666666666667</v>
      </c>
      <c r="AN287" s="54"/>
      <c r="AO287" s="54"/>
      <c r="AP287" s="54"/>
      <c r="AQ287" s="54"/>
      <c r="AR287" s="54"/>
      <c r="AS287" s="54"/>
      <c r="AT287" s="54"/>
      <c r="AU287" s="54"/>
      <c r="AV287" s="54"/>
      <c r="AW287" s="54"/>
      <c r="AX287" s="59"/>
      <c r="AY287" s="59"/>
      <c r="AZ287" s="59"/>
      <c r="BA287" s="59"/>
      <c r="BB287" s="59">
        <v>0.06</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13.792433333333333</v>
      </c>
      <c r="BL287" s="30">
        <f t="shared" si="619"/>
        <v>12.469266666666666</v>
      </c>
      <c r="BM287" s="30">
        <f t="shared" si="619"/>
        <v>11.807683333333335</v>
      </c>
      <c r="BN287" s="29">
        <f t="shared" si="619"/>
        <v>11.587155555555558</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18</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2011</v>
      </c>
      <c r="T294" s="54"/>
      <c r="U294" s="54" t="s">
        <v>1993</v>
      </c>
      <c r="V294" s="54" t="s">
        <v>2012</v>
      </c>
      <c r="W294" s="54" t="b">
        <v>0</v>
      </c>
      <c r="X294" s="54"/>
      <c r="Y294" s="57" t="s">
        <v>2013</v>
      </c>
      <c r="Z294" s="54" t="s">
        <v>2014</v>
      </c>
      <c r="AA294" s="54"/>
      <c r="AB294" s="54" t="s">
        <v>2015</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2011</v>
      </c>
      <c r="T295" s="54"/>
      <c r="U295" s="54" t="s">
        <v>1994</v>
      </c>
      <c r="V295" s="54" t="s">
        <v>2016</v>
      </c>
      <c r="W295" s="54" t="b">
        <v>0</v>
      </c>
      <c r="X295" s="54"/>
      <c r="Y295" s="57" t="s">
        <v>2017</v>
      </c>
      <c r="Z295" s="54" t="s">
        <v>2014</v>
      </c>
      <c r="AA295" s="54"/>
      <c r="AB295" s="54" t="s">
        <v>2015</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2018</v>
      </c>
      <c r="H296" s="55">
        <v>26</v>
      </c>
      <c r="I296" s="55">
        <v>13</v>
      </c>
      <c r="J296" s="55">
        <v>13.5</v>
      </c>
      <c r="K296" s="54" t="s">
        <v>2019</v>
      </c>
      <c r="L296" s="56" t="b">
        <v>0</v>
      </c>
      <c r="M296" s="56" t="b">
        <v>0</v>
      </c>
      <c r="N296" s="54">
        <v>1</v>
      </c>
      <c r="O296" s="54" t="s">
        <v>228</v>
      </c>
      <c r="P296" s="54">
        <v>37</v>
      </c>
      <c r="Q296" s="54">
        <v>12</v>
      </c>
      <c r="R296" s="54">
        <v>200</v>
      </c>
      <c r="S296" s="54" t="s">
        <v>2011</v>
      </c>
      <c r="T296" s="54"/>
      <c r="U296" s="54" t="s">
        <v>1990</v>
      </c>
      <c r="V296" s="54" t="s">
        <v>2020</v>
      </c>
      <c r="W296" s="54" t="b">
        <v>0</v>
      </c>
      <c r="X296" s="54"/>
      <c r="Y296" s="57" t="s">
        <v>2021</v>
      </c>
      <c r="Z296" s="54" t="s">
        <v>2014</v>
      </c>
      <c r="AA296" s="54"/>
      <c r="AB296" s="54" t="s">
        <v>2015</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2018</v>
      </c>
      <c r="H297" s="55">
        <v>27</v>
      </c>
      <c r="I297" s="55">
        <v>13.5</v>
      </c>
      <c r="J297" s="55">
        <v>13.8</v>
      </c>
      <c r="K297" s="54" t="s">
        <v>2019</v>
      </c>
      <c r="L297" s="56" t="b">
        <v>0</v>
      </c>
      <c r="M297" s="56" t="b">
        <v>0</v>
      </c>
      <c r="N297" s="54">
        <v>1</v>
      </c>
      <c r="O297" s="54" t="s">
        <v>228</v>
      </c>
      <c r="P297" s="54">
        <v>37</v>
      </c>
      <c r="Q297" s="54">
        <v>12</v>
      </c>
      <c r="R297" s="54">
        <v>200</v>
      </c>
      <c r="S297" s="54" t="s">
        <v>2011</v>
      </c>
      <c r="T297" s="54"/>
      <c r="U297" s="54" t="s">
        <v>1992</v>
      </c>
      <c r="V297" s="54" t="s">
        <v>2022</v>
      </c>
      <c r="W297" s="54" t="b">
        <v>0</v>
      </c>
      <c r="X297" s="54"/>
      <c r="Y297" s="57" t="s">
        <v>2023</v>
      </c>
      <c r="Z297" s="54" t="s">
        <v>2014</v>
      </c>
      <c r="AA297" s="54"/>
      <c r="AB297" s="54" t="s">
        <v>2015</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2011</v>
      </c>
      <c r="T298" s="54"/>
      <c r="U298" s="54" t="s">
        <v>1988</v>
      </c>
      <c r="V298" s="54" t="s">
        <v>2024</v>
      </c>
      <c r="W298" s="54" t="b">
        <v>0</v>
      </c>
      <c r="X298" s="54"/>
      <c r="Y298" s="57" t="s">
        <v>2025</v>
      </c>
      <c r="Z298" s="54" t="s">
        <v>2014</v>
      </c>
      <c r="AA298" s="54"/>
      <c r="AB298" s="54" t="s">
        <v>2015</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2011</v>
      </c>
      <c r="T299" s="54"/>
      <c r="U299" s="54" t="s">
        <v>1989</v>
      </c>
      <c r="V299" s="54" t="s">
        <v>2026</v>
      </c>
      <c r="W299" s="54" t="b">
        <v>0</v>
      </c>
      <c r="X299" s="54"/>
      <c r="Y299" s="57" t="s">
        <v>2027</v>
      </c>
      <c r="Z299" s="54" t="s">
        <v>2014</v>
      </c>
      <c r="AA299" s="54"/>
      <c r="AB299" s="54" t="s">
        <v>2015</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46203.335416666669</v>
      </c>
      <c r="D316">
        <v>36584</v>
      </c>
      <c r="E316" s="54" t="s">
        <v>237</v>
      </c>
      <c r="F316" s="54" t="s">
        <v>885</v>
      </c>
      <c r="G316" s="54" t="s">
        <v>1924</v>
      </c>
      <c r="H316" s="55">
        <v>13</v>
      </c>
      <c r="I316" s="55">
        <v>12.6</v>
      </c>
      <c r="J316" s="55">
        <v>12.4</v>
      </c>
      <c r="K316" s="54"/>
      <c r="L316" s="56" t="b">
        <v>0</v>
      </c>
      <c r="M316" s="56" t="b">
        <v>0</v>
      </c>
      <c r="N316" s="54">
        <v>1</v>
      </c>
      <c r="O316" s="54" t="s">
        <v>228</v>
      </c>
      <c r="P316" s="54">
        <v>15</v>
      </c>
      <c r="Q316" s="54">
        <v>12</v>
      </c>
      <c r="R316" s="54">
        <v>300</v>
      </c>
      <c r="S316" s="54" t="s">
        <v>1920</v>
      </c>
      <c r="T316" s="54"/>
      <c r="U316" s="54" t="s">
        <v>1916</v>
      </c>
      <c r="V316" s="54" t="s">
        <v>1921</v>
      </c>
      <c r="W316" s="54" t="b">
        <v>0</v>
      </c>
      <c r="X316" s="54"/>
      <c r="Y316" s="57" t="s">
        <v>2140</v>
      </c>
      <c r="Z316" s="54" t="s">
        <v>1922</v>
      </c>
      <c r="AA316" s="54"/>
      <c r="AB316" s="54" t="s">
        <v>1923</v>
      </c>
      <c r="AC316" s="56" t="b">
        <v>1</v>
      </c>
      <c r="AD316" s="56" t="b">
        <v>0</v>
      </c>
      <c r="AE316" s="54" t="s">
        <v>303</v>
      </c>
      <c r="AF316" s="58">
        <v>46184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6.0299999999999999E-2</v>
      </c>
      <c r="BC316" s="60">
        <v>4.0599999999999996</v>
      </c>
      <c r="BD316" s="61">
        <v>6.1196E-2</v>
      </c>
      <c r="BE316" s="62" t="s">
        <v>293</v>
      </c>
      <c r="BF316" s="35">
        <f t="shared" si="0"/>
        <v>4.0600000000000005</v>
      </c>
      <c r="BG316" s="35">
        <f t="shared" si="0"/>
        <v>6.1196E-2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12.961599999999999</v>
      </c>
      <c r="BL316" s="30">
        <f t="shared" si="721"/>
        <v>12.5556</v>
      </c>
      <c r="BM316" s="30">
        <f t="shared" si="721"/>
        <v>12.352600000000001</v>
      </c>
      <c r="BN316" s="29">
        <f t="shared" si="721"/>
        <v>12.284933333333335</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1</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300</v>
      </c>
      <c r="CU316" t="str">
        <f t="shared" si="29"/>
        <v/>
      </c>
      <c r="CV316" s="81">
        <f t="shared" ref="CV316:CV317" si="728">CT316*IF(CU316="",1,Q316)</f>
        <v>300</v>
      </c>
      <c r="CW316" s="81">
        <f>(CV316/25)^1.5*(Calculator!$BU$4/10000)*CW$5</f>
        <v>176.08471914751956</v>
      </c>
      <c r="CX316" t="str">
        <f t="shared" ref="CX316:CX317" si="729">"$"&amp;IF(LEFT(CU316,1)="r",CT316&amp;"/"&amp;CU316,CV316)</f>
        <v>$300</v>
      </c>
    </row>
    <row r="317" spans="2:102" x14ac:dyDescent="0.25">
      <c r="B317" s="115" t="s">
        <v>233</v>
      </c>
      <c r="C317" s="13">
        <v>46205.794444444444</v>
      </c>
      <c r="D317">
        <v>36606</v>
      </c>
      <c r="E317" s="54" t="s">
        <v>235</v>
      </c>
      <c r="F317" s="54" t="s">
        <v>885</v>
      </c>
      <c r="G317" s="54" t="s">
        <v>1924</v>
      </c>
      <c r="H317" s="55">
        <v>12.1</v>
      </c>
      <c r="I317" s="55">
        <v>11.600000000000001</v>
      </c>
      <c r="J317" s="55">
        <v>11.4</v>
      </c>
      <c r="K317" s="54"/>
      <c r="L317" s="56" t="b">
        <v>0</v>
      </c>
      <c r="M317" s="56" t="b">
        <v>0</v>
      </c>
      <c r="N317" s="54">
        <v>1</v>
      </c>
      <c r="O317" s="54" t="s">
        <v>228</v>
      </c>
      <c r="P317" s="54">
        <v>15</v>
      </c>
      <c r="Q317" s="54">
        <v>12</v>
      </c>
      <c r="R317" s="54">
        <v>300</v>
      </c>
      <c r="S317" s="54" t="s">
        <v>1920</v>
      </c>
      <c r="T317" s="54"/>
      <c r="U317" s="54" t="s">
        <v>1916</v>
      </c>
      <c r="V317" s="54" t="s">
        <v>1921</v>
      </c>
      <c r="W317" s="54" t="b">
        <v>0</v>
      </c>
      <c r="X317" s="54"/>
      <c r="Y317" s="57" t="s">
        <v>2265</v>
      </c>
      <c r="Z317" s="54" t="s">
        <v>1922</v>
      </c>
      <c r="AA317" s="54"/>
      <c r="AB317" s="54" t="s">
        <v>1923</v>
      </c>
      <c r="AC317" s="56" t="b">
        <v>1</v>
      </c>
      <c r="AD317" s="56" t="b">
        <v>0</v>
      </c>
      <c r="AE317" s="54" t="s">
        <v>303</v>
      </c>
      <c r="AF317" s="58">
        <v>46204</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6.0100000000000001E-2</v>
      </c>
      <c r="BC317" s="60">
        <v>4.9000000000000004</v>
      </c>
      <c r="BD317" s="61">
        <v>5.1461E-2</v>
      </c>
      <c r="BE317" s="62" t="s">
        <v>293</v>
      </c>
      <c r="BF317" s="35">
        <f t="shared" si="0"/>
        <v>4.9000000000000004</v>
      </c>
      <c r="BG317" s="35">
        <f t="shared" si="0"/>
        <v>5.1461E-2</v>
      </c>
      <c r="BH317" s="35" t="str">
        <f t="shared" si="719"/>
        <v>Low</v>
      </c>
      <c r="BI317" s="110">
        <f t="shared" si="720"/>
        <v>0</v>
      </c>
      <c r="BJ317" s="83">
        <f>VLOOKUP($F317,REP_Info!$D$6:$H$250,5,FALSE)</f>
        <v>8.1270000000000007</v>
      </c>
      <c r="BK317" s="30">
        <f t="shared" si="721"/>
        <v>12.136100000000001</v>
      </c>
      <c r="BL317" s="30">
        <f t="shared" si="721"/>
        <v>11.646100000000001</v>
      </c>
      <c r="BM317" s="30">
        <f t="shared" si="721"/>
        <v>11.4011</v>
      </c>
      <c r="BN317" s="29">
        <f t="shared" si="721"/>
        <v>11.319433333333334</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1</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46205.794444444444</v>
      </c>
      <c r="D318">
        <v>36608</v>
      </c>
      <c r="E318" s="54" t="s">
        <v>235</v>
      </c>
      <c r="F318" s="54" t="s">
        <v>885</v>
      </c>
      <c r="G318" s="54" t="s">
        <v>1925</v>
      </c>
      <c r="H318" s="55">
        <v>12.7</v>
      </c>
      <c r="I318" s="55">
        <v>12.2</v>
      </c>
      <c r="J318" s="55">
        <v>12</v>
      </c>
      <c r="K318" s="54"/>
      <c r="L318" s="56" t="b">
        <v>0</v>
      </c>
      <c r="M318" s="56" t="b">
        <v>0</v>
      </c>
      <c r="N318" s="54">
        <v>1</v>
      </c>
      <c r="O318" s="54" t="s">
        <v>228</v>
      </c>
      <c r="P318" s="54">
        <v>15</v>
      </c>
      <c r="Q318" s="54">
        <v>36</v>
      </c>
      <c r="R318" s="54">
        <v>299.99</v>
      </c>
      <c r="S318" s="54" t="s">
        <v>1920</v>
      </c>
      <c r="T318" s="54"/>
      <c r="U318" s="54" t="s">
        <v>1916</v>
      </c>
      <c r="V318" s="54" t="s">
        <v>1921</v>
      </c>
      <c r="W318" s="54" t="b">
        <v>0</v>
      </c>
      <c r="X318" s="54"/>
      <c r="Y318" s="57" t="s">
        <v>2266</v>
      </c>
      <c r="Z318" s="54" t="s">
        <v>1922</v>
      </c>
      <c r="AA318" s="54"/>
      <c r="AB318" s="54" t="s">
        <v>1923</v>
      </c>
      <c r="AC318" s="56" t="b">
        <v>1</v>
      </c>
      <c r="AD318" s="56" t="b">
        <v>0</v>
      </c>
      <c r="AE318" s="54" t="s">
        <v>303</v>
      </c>
      <c r="AF318" s="58">
        <v>46204</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6.6100000000000006E-2</v>
      </c>
      <c r="BC318" s="60">
        <v>4.9000000000000004</v>
      </c>
      <c r="BD318" s="61">
        <v>5.1461E-2</v>
      </c>
      <c r="BE318" s="62" t="s">
        <v>293</v>
      </c>
      <c r="BF318" s="35">
        <f t="shared" si="0"/>
        <v>4.9000000000000004</v>
      </c>
      <c r="BG318" s="35">
        <f t="shared" si="0"/>
        <v>5.1461E-2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12.7361</v>
      </c>
      <c r="BL318" s="30">
        <f t="shared" si="732"/>
        <v>12.246100000000002</v>
      </c>
      <c r="BM318" s="30">
        <f t="shared" si="732"/>
        <v>12.001100000000001</v>
      </c>
      <c r="BN318" s="29">
        <f t="shared" si="732"/>
        <v>11.919433333333334</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299.99</v>
      </c>
      <c r="CU318" t="str">
        <f t="shared" si="29"/>
        <v/>
      </c>
      <c r="CV318" s="81">
        <f t="shared" ref="CV318:CV319" si="739">CT318*IF(CU318="",1,Q318)</f>
        <v>299.99</v>
      </c>
      <c r="CW318" s="81">
        <f>(CV318/25)^1.5*(Calculator!$BU$4/10000)*CW$5</f>
        <v>176.07591498493119</v>
      </c>
      <c r="CX318" t="str">
        <f t="shared" ref="CX318:CX319" si="740">"$"&amp;IF(LEFT(CU318,1)="r",CT318&amp;"/"&amp;CU318,CV318)</f>
        <v>$299.99</v>
      </c>
    </row>
    <row r="319" spans="2:102" x14ac:dyDescent="0.25">
      <c r="B319" s="115" t="s">
        <v>233</v>
      </c>
      <c r="C319" s="13">
        <v>46205.794444444444</v>
      </c>
      <c r="D319">
        <v>36610</v>
      </c>
      <c r="E319" s="54" t="s">
        <v>235</v>
      </c>
      <c r="F319" s="54" t="s">
        <v>885</v>
      </c>
      <c r="G319" s="54" t="s">
        <v>1919</v>
      </c>
      <c r="H319" s="55">
        <v>12.6</v>
      </c>
      <c r="I319" s="55">
        <v>12.1</v>
      </c>
      <c r="J319" s="55">
        <v>11.899999999999999</v>
      </c>
      <c r="K319" s="54"/>
      <c r="L319" s="56" t="b">
        <v>0</v>
      </c>
      <c r="M319" s="56" t="b">
        <v>0</v>
      </c>
      <c r="N319" s="54">
        <v>1</v>
      </c>
      <c r="O319" s="54" t="s">
        <v>228</v>
      </c>
      <c r="P319" s="54">
        <v>15</v>
      </c>
      <c r="Q319" s="54">
        <v>24</v>
      </c>
      <c r="R319" s="54">
        <v>300</v>
      </c>
      <c r="S319" s="54" t="s">
        <v>1920</v>
      </c>
      <c r="T319" s="54"/>
      <c r="U319" s="54" t="s">
        <v>1916</v>
      </c>
      <c r="V319" s="54" t="s">
        <v>1921</v>
      </c>
      <c r="W319" s="54" t="b">
        <v>0</v>
      </c>
      <c r="X319" s="54"/>
      <c r="Y319" s="57" t="s">
        <v>2267</v>
      </c>
      <c r="Z319" s="54" t="s">
        <v>1922</v>
      </c>
      <c r="AA319" s="54"/>
      <c r="AB319" s="54" t="s">
        <v>1923</v>
      </c>
      <c r="AC319" s="56" t="b">
        <v>1</v>
      </c>
      <c r="AD319" s="56" t="b">
        <v>0</v>
      </c>
      <c r="AE319" s="54" t="s">
        <v>303</v>
      </c>
      <c r="AF319" s="58">
        <v>46204</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6.5100000000000005E-2</v>
      </c>
      <c r="BC319" s="60">
        <v>4.9000000000000004</v>
      </c>
      <c r="BD319" s="61">
        <v>5.1461E-2</v>
      </c>
      <c r="BE319" s="62" t="s">
        <v>293</v>
      </c>
      <c r="BF319" s="35">
        <f t="shared" si="0"/>
        <v>4.9000000000000004</v>
      </c>
      <c r="BG319" s="35">
        <f t="shared" si="0"/>
        <v>5.1461E-2</v>
      </c>
      <c r="BH319" s="35" t="str">
        <f t="shared" si="730"/>
        <v>Low</v>
      </c>
      <c r="BI319" s="110">
        <f t="shared" si="731"/>
        <v>0</v>
      </c>
      <c r="BJ319" s="83">
        <f>VLOOKUP($F319,REP_Info!$D$6:$H$250,5,FALSE)</f>
        <v>8.1270000000000007</v>
      </c>
      <c r="BK319" s="30">
        <f t="shared" si="732"/>
        <v>12.636100000000001</v>
      </c>
      <c r="BL319" s="30">
        <f t="shared" si="732"/>
        <v>12.146100000000002</v>
      </c>
      <c r="BM319" s="30">
        <f t="shared" si="732"/>
        <v>11.9011</v>
      </c>
      <c r="BN319" s="29">
        <f t="shared" si="732"/>
        <v>11.819433333333334</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0</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46205.794444444444</v>
      </c>
      <c r="D320">
        <v>36612</v>
      </c>
      <c r="E320" s="54" t="s">
        <v>237</v>
      </c>
      <c r="F320" s="54" t="s">
        <v>885</v>
      </c>
      <c r="G320" s="54" t="s">
        <v>1919</v>
      </c>
      <c r="H320" s="55">
        <v>13.4</v>
      </c>
      <c r="I320" s="55">
        <v>12.9</v>
      </c>
      <c r="J320" s="55">
        <v>12.7</v>
      </c>
      <c r="K320" s="54"/>
      <c r="L320" s="56" t="b">
        <v>0</v>
      </c>
      <c r="M320" s="56" t="b">
        <v>0</v>
      </c>
      <c r="N320" s="54">
        <v>1</v>
      </c>
      <c r="O320" s="54" t="s">
        <v>228</v>
      </c>
      <c r="P320" s="54">
        <v>15</v>
      </c>
      <c r="Q320" s="54">
        <v>24</v>
      </c>
      <c r="R320" s="54">
        <v>300</v>
      </c>
      <c r="S320" s="54" t="s">
        <v>1920</v>
      </c>
      <c r="T320" s="54"/>
      <c r="U320" s="54" t="s">
        <v>1916</v>
      </c>
      <c r="V320" s="54" t="s">
        <v>1921</v>
      </c>
      <c r="W320" s="54" t="b">
        <v>0</v>
      </c>
      <c r="X320" s="54"/>
      <c r="Y320" s="57" t="s">
        <v>2268</v>
      </c>
      <c r="Z320" s="54" t="s">
        <v>1922</v>
      </c>
      <c r="AA320" s="54"/>
      <c r="AB320" s="54" t="s">
        <v>1923</v>
      </c>
      <c r="AC320" s="56" t="b">
        <v>1</v>
      </c>
      <c r="AD320" s="56" t="b">
        <v>0</v>
      </c>
      <c r="AE320" s="54" t="s">
        <v>303</v>
      </c>
      <c r="AF320" s="58">
        <v>46204</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6.4199999999999993E-2</v>
      </c>
      <c r="BC320" s="60">
        <v>4.0599999999999996</v>
      </c>
      <c r="BD320" s="61">
        <v>6.1196E-2</v>
      </c>
      <c r="BE320" s="62" t="s">
        <v>293</v>
      </c>
      <c r="BF320" s="35">
        <f t="shared" si="0"/>
        <v>4.0600000000000005</v>
      </c>
      <c r="BG320" s="35">
        <f t="shared" si="0"/>
        <v>6.1196E-2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13.351599999999998</v>
      </c>
      <c r="BL320" s="30">
        <f t="shared" si="743"/>
        <v>12.945599999999999</v>
      </c>
      <c r="BM320" s="30">
        <f t="shared" si="743"/>
        <v>12.742599999999998</v>
      </c>
      <c r="BN320" s="29">
        <f t="shared" si="743"/>
        <v>12.674933333333332</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46205.794444444444</v>
      </c>
      <c r="D321">
        <v>36614</v>
      </c>
      <c r="E321" s="54" t="s">
        <v>237</v>
      </c>
      <c r="F321" s="54" t="s">
        <v>885</v>
      </c>
      <c r="G321" s="54" t="s">
        <v>1925</v>
      </c>
      <c r="H321" s="55">
        <v>13.5</v>
      </c>
      <c r="I321" s="55">
        <v>13</v>
      </c>
      <c r="J321" s="55">
        <v>12.8</v>
      </c>
      <c r="K321" s="54"/>
      <c r="L321" s="56" t="b">
        <v>0</v>
      </c>
      <c r="M321" s="56" t="b">
        <v>0</v>
      </c>
      <c r="N321" s="54">
        <v>1</v>
      </c>
      <c r="O321" s="54" t="s">
        <v>228</v>
      </c>
      <c r="P321" s="54">
        <v>15</v>
      </c>
      <c r="Q321" s="54">
        <v>36</v>
      </c>
      <c r="R321" s="54">
        <v>300</v>
      </c>
      <c r="S321" s="54" t="s">
        <v>1920</v>
      </c>
      <c r="T321" s="54"/>
      <c r="U321" s="54" t="s">
        <v>1916</v>
      </c>
      <c r="V321" s="54" t="s">
        <v>1921</v>
      </c>
      <c r="W321" s="54" t="b">
        <v>0</v>
      </c>
      <c r="X321" s="54"/>
      <c r="Y321" s="57" t="s">
        <v>2269</v>
      </c>
      <c r="Z321" s="54" t="s">
        <v>1922</v>
      </c>
      <c r="AA321" s="54"/>
      <c r="AB321" s="54" t="s">
        <v>1923</v>
      </c>
      <c r="AC321" s="56" t="b">
        <v>1</v>
      </c>
      <c r="AD321" s="56" t="b">
        <v>0</v>
      </c>
      <c r="AE321" s="54" t="s">
        <v>303</v>
      </c>
      <c r="AF321" s="58">
        <v>46204</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6.5199999999999994E-2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13.451599999999999</v>
      </c>
      <c r="BL321" s="30">
        <f t="shared" si="754"/>
        <v>13.045599999999999</v>
      </c>
      <c r="BM321" s="30">
        <f t="shared" si="754"/>
        <v>12.842599999999999</v>
      </c>
      <c r="BN321" s="29">
        <f t="shared" si="754"/>
        <v>12.774933333333331</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0</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2180</v>
      </c>
      <c r="H322" s="55">
        <v>22</v>
      </c>
      <c r="I322" s="55">
        <v>9.9</v>
      </c>
      <c r="J322" s="55">
        <v>14.499999999999998</v>
      </c>
      <c r="K322" s="54" t="s">
        <v>2181</v>
      </c>
      <c r="L322" s="56" t="b">
        <v>0</v>
      </c>
      <c r="M322" s="56" t="b">
        <v>0</v>
      </c>
      <c r="N322" s="54">
        <v>1</v>
      </c>
      <c r="O322" s="54" t="s">
        <v>228</v>
      </c>
      <c r="P322" s="54">
        <v>3</v>
      </c>
      <c r="Q322" s="54">
        <v>12</v>
      </c>
      <c r="R322" s="54">
        <v>150</v>
      </c>
      <c r="S322" s="54" t="s">
        <v>2182</v>
      </c>
      <c r="T322" s="54" t="s">
        <v>2183</v>
      </c>
      <c r="U322" s="54" t="s">
        <v>887</v>
      </c>
      <c r="V322" s="54" t="s">
        <v>888</v>
      </c>
      <c r="W322" s="54" t="b">
        <v>0</v>
      </c>
      <c r="X322" s="54"/>
      <c r="Y322" s="57" t="s">
        <v>2184</v>
      </c>
      <c r="Z322" s="54" t="s">
        <v>2185</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2180</v>
      </c>
      <c r="H323" s="55">
        <v>22.900000000000002</v>
      </c>
      <c r="I323" s="55">
        <v>10.9</v>
      </c>
      <c r="J323" s="55">
        <v>15.5</v>
      </c>
      <c r="K323" s="54" t="s">
        <v>2181</v>
      </c>
      <c r="L323" s="56" t="b">
        <v>0</v>
      </c>
      <c r="M323" s="56" t="b">
        <v>0</v>
      </c>
      <c r="N323" s="54">
        <v>1</v>
      </c>
      <c r="O323" s="54" t="s">
        <v>228</v>
      </c>
      <c r="P323" s="54">
        <v>3</v>
      </c>
      <c r="Q323" s="54">
        <v>12</v>
      </c>
      <c r="R323" s="54">
        <v>150</v>
      </c>
      <c r="S323" s="54" t="s">
        <v>2182</v>
      </c>
      <c r="T323" s="54" t="s">
        <v>2183</v>
      </c>
      <c r="U323" s="54" t="s">
        <v>887</v>
      </c>
      <c r="V323" s="54" t="s">
        <v>888</v>
      </c>
      <c r="W323" s="54" t="b">
        <v>0</v>
      </c>
      <c r="X323" s="54"/>
      <c r="Y323" s="57" t="s">
        <v>2186</v>
      </c>
      <c r="Z323" s="54" t="s">
        <v>2185</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46197.388194444444</v>
      </c>
      <c r="D324">
        <v>24430</v>
      </c>
      <c r="E324" s="54" t="s">
        <v>237</v>
      </c>
      <c r="F324" s="54" t="s">
        <v>890</v>
      </c>
      <c r="G324" s="54" t="s">
        <v>1883</v>
      </c>
      <c r="H324" s="55">
        <v>13.200000000000001</v>
      </c>
      <c r="I324" s="55">
        <v>12.8</v>
      </c>
      <c r="J324" s="55">
        <v>12.6</v>
      </c>
      <c r="K324" s="54"/>
      <c r="L324" s="56" t="b">
        <v>0</v>
      </c>
      <c r="M324" s="56" t="b">
        <v>0</v>
      </c>
      <c r="N324" s="54">
        <v>1</v>
      </c>
      <c r="O324" s="54" t="s">
        <v>228</v>
      </c>
      <c r="P324" s="54">
        <v>31</v>
      </c>
      <c r="Q324" s="54">
        <v>12</v>
      </c>
      <c r="R324" s="54">
        <v>150</v>
      </c>
      <c r="S324" s="54" t="s">
        <v>1884</v>
      </c>
      <c r="T324" s="54" t="s">
        <v>1885</v>
      </c>
      <c r="U324" s="54" t="s">
        <v>1863</v>
      </c>
      <c r="V324" s="54" t="s">
        <v>1886</v>
      </c>
      <c r="W324" s="54" t="b">
        <v>0</v>
      </c>
      <c r="X324" s="54"/>
      <c r="Y324" s="57" t="s">
        <v>2028</v>
      </c>
      <c r="Z324" s="54" t="s">
        <v>1887</v>
      </c>
      <c r="AA324" s="54"/>
      <c r="AB324" s="54" t="s">
        <v>1888</v>
      </c>
      <c r="AC324" s="56" t="b">
        <v>0</v>
      </c>
      <c r="AD324" s="56" t="b">
        <v>0</v>
      </c>
      <c r="AE324" s="54" t="s">
        <v>303</v>
      </c>
      <c r="AF324" s="58">
        <v>46196</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6.3E-2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13.2316</v>
      </c>
      <c r="BL324" s="30">
        <f t="shared" si="754"/>
        <v>12.8256</v>
      </c>
      <c r="BM324" s="30">
        <f t="shared" si="754"/>
        <v>12.6226</v>
      </c>
      <c r="BN324" s="29">
        <f t="shared" si="754"/>
        <v>12.554933333333334</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46197.388194444444</v>
      </c>
      <c r="D325">
        <v>24794</v>
      </c>
      <c r="E325" s="54" t="s">
        <v>235</v>
      </c>
      <c r="F325" s="54" t="s">
        <v>890</v>
      </c>
      <c r="G325" s="54" t="s">
        <v>1883</v>
      </c>
      <c r="H325" s="55">
        <v>12.6</v>
      </c>
      <c r="I325" s="55">
        <v>12.1</v>
      </c>
      <c r="J325" s="55">
        <v>11.899999999999999</v>
      </c>
      <c r="K325" s="54"/>
      <c r="L325" s="56" t="b">
        <v>0</v>
      </c>
      <c r="M325" s="56" t="b">
        <v>0</v>
      </c>
      <c r="N325" s="54">
        <v>1</v>
      </c>
      <c r="O325" s="54" t="s">
        <v>228</v>
      </c>
      <c r="P325" s="54">
        <v>31</v>
      </c>
      <c r="Q325" s="54">
        <v>12</v>
      </c>
      <c r="R325" s="54">
        <v>150</v>
      </c>
      <c r="S325" s="54" t="s">
        <v>1884</v>
      </c>
      <c r="T325" s="54" t="s">
        <v>1885</v>
      </c>
      <c r="U325" s="54" t="s">
        <v>1863</v>
      </c>
      <c r="V325" s="54" t="s">
        <v>1889</v>
      </c>
      <c r="W325" s="54" t="b">
        <v>0</v>
      </c>
      <c r="X325" s="54"/>
      <c r="Y325" s="57" t="s">
        <v>2029</v>
      </c>
      <c r="Z325" s="54" t="s">
        <v>1890</v>
      </c>
      <c r="AA325" s="54"/>
      <c r="AB325" s="54" t="s">
        <v>1888</v>
      </c>
      <c r="AC325" s="56" t="b">
        <v>0</v>
      </c>
      <c r="AD325" s="56" t="b">
        <v>0</v>
      </c>
      <c r="AE325" s="54" t="s">
        <v>303</v>
      </c>
      <c r="AF325" s="58">
        <v>46197</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6.5000000000000002E-2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12.626100000000001</v>
      </c>
      <c r="BL325" s="30">
        <f t="shared" si="754"/>
        <v>12.136100000000001</v>
      </c>
      <c r="BM325" s="30">
        <f t="shared" si="754"/>
        <v>11.8911</v>
      </c>
      <c r="BN325" s="29">
        <f t="shared" si="754"/>
        <v>11.809433333333335</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46205.794444444444</v>
      </c>
      <c r="D326">
        <v>36629</v>
      </c>
      <c r="E326" s="54" t="s">
        <v>237</v>
      </c>
      <c r="F326" s="54" t="s">
        <v>1471</v>
      </c>
      <c r="G326" s="274" t="s">
        <v>2270</v>
      </c>
      <c r="H326" s="55">
        <v>13</v>
      </c>
      <c r="I326" s="55">
        <v>12.6</v>
      </c>
      <c r="J326" s="55">
        <v>12.4</v>
      </c>
      <c r="K326" s="54"/>
      <c r="L326" s="56" t="b">
        <v>0</v>
      </c>
      <c r="M326" s="56" t="b">
        <v>0</v>
      </c>
      <c r="N326" s="54">
        <v>1</v>
      </c>
      <c r="O326" s="54" t="s">
        <v>228</v>
      </c>
      <c r="P326" s="54">
        <v>3</v>
      </c>
      <c r="Q326" s="54">
        <v>12</v>
      </c>
      <c r="R326" s="54" t="s">
        <v>2249</v>
      </c>
      <c r="S326" s="54" t="s">
        <v>2271</v>
      </c>
      <c r="T326" s="54"/>
      <c r="U326" s="54" t="s">
        <v>2207</v>
      </c>
      <c r="V326" s="54" t="s">
        <v>2272</v>
      </c>
      <c r="W326" s="54" t="b">
        <v>0</v>
      </c>
      <c r="X326" s="54"/>
      <c r="Y326" s="57" t="s">
        <v>2273</v>
      </c>
      <c r="Z326" s="54" t="s">
        <v>2274</v>
      </c>
      <c r="AA326" s="54"/>
      <c r="AB326" s="54" t="s">
        <v>2275</v>
      </c>
      <c r="AC326" s="56" t="b">
        <v>1</v>
      </c>
      <c r="AD326" s="56" t="b">
        <v>0</v>
      </c>
      <c r="AE326" s="54" t="s">
        <v>303</v>
      </c>
      <c r="AF326" s="58">
        <v>46205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6.0299999999999999E-2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12.961599999999999</v>
      </c>
      <c r="BL326" s="30">
        <f t="shared" si="754"/>
        <v>12.5556</v>
      </c>
      <c r="BM326" s="30">
        <f t="shared" si="754"/>
        <v>12.352600000000001</v>
      </c>
      <c r="BN326" s="29">
        <f t="shared" si="754"/>
        <v>12.284933333333335</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46205.794444444444</v>
      </c>
      <c r="D327">
        <v>36630</v>
      </c>
      <c r="E327" s="54" t="s">
        <v>235</v>
      </c>
      <c r="F327" s="54" t="s">
        <v>1471</v>
      </c>
      <c r="G327" s="54" t="s">
        <v>2270</v>
      </c>
      <c r="H327" s="55">
        <v>12.2</v>
      </c>
      <c r="I327" s="55">
        <v>11.700000000000001</v>
      </c>
      <c r="J327" s="55">
        <v>11.5</v>
      </c>
      <c r="K327" s="54"/>
      <c r="L327" s="56" t="b">
        <v>0</v>
      </c>
      <c r="M327" s="56" t="b">
        <v>0</v>
      </c>
      <c r="N327" s="54">
        <v>1</v>
      </c>
      <c r="O327" s="54" t="s">
        <v>228</v>
      </c>
      <c r="P327" s="54">
        <v>3</v>
      </c>
      <c r="Q327" s="54">
        <v>12</v>
      </c>
      <c r="R327" s="54" t="s">
        <v>2249</v>
      </c>
      <c r="S327" s="54" t="s">
        <v>2271</v>
      </c>
      <c r="T327" s="54"/>
      <c r="U327" s="54" t="s">
        <v>2208</v>
      </c>
      <c r="V327" s="54" t="s">
        <v>2276</v>
      </c>
      <c r="W327" s="54" t="b">
        <v>0</v>
      </c>
      <c r="X327" s="54"/>
      <c r="Y327" s="57" t="s">
        <v>2277</v>
      </c>
      <c r="Z327" s="54" t="s">
        <v>2274</v>
      </c>
      <c r="AA327" s="54"/>
      <c r="AB327" s="54" t="s">
        <v>2275</v>
      </c>
      <c r="AC327" s="56" t="b">
        <v>1</v>
      </c>
      <c r="AD327" s="56" t="b">
        <v>0</v>
      </c>
      <c r="AE327" s="54" t="s">
        <v>303</v>
      </c>
      <c r="AF327" s="58">
        <v>46205</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6.1100000000000002E-2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12.2361</v>
      </c>
      <c r="BL327" s="30">
        <f t="shared" si="754"/>
        <v>11.7461</v>
      </c>
      <c r="BM327" s="30">
        <f t="shared" si="754"/>
        <v>11.501100000000001</v>
      </c>
      <c r="BN327" s="29">
        <f t="shared" si="754"/>
        <v>11.419433333333334</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COUNTA(B6:B213)</f>
        <v>208</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1849</v>
      </c>
      <c r="D8" s="271">
        <v>46176</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1850</v>
      </c>
      <c r="D9" s="271">
        <v>46176</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315</v>
      </c>
      <c r="D10" s="271">
        <v>46081</v>
      </c>
      <c r="E10" s="5" t="s">
        <v>967</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318</v>
      </c>
      <c r="D11" s="271">
        <v>46081</v>
      </c>
      <c r="E11" s="5" t="s">
        <v>967</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1851</v>
      </c>
      <c r="D12" s="271">
        <v>45612</v>
      </c>
      <c r="E12" s="5" t="s">
        <v>1852</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1853</v>
      </c>
      <c r="D13" s="271">
        <v>45612</v>
      </c>
      <c r="E13" s="5" t="s">
        <v>1852</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1969</v>
      </c>
      <c r="D21" s="271">
        <v>45581</v>
      </c>
      <c r="E21" s="5" t="s">
        <v>1970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1971</v>
      </c>
      <c r="D22" s="271">
        <v>45576</v>
      </c>
      <c r="E22" s="5" t="s">
        <v>1972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2188</v>
      </c>
      <c r="D40" s="271">
        <v>46205</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2189</v>
      </c>
      <c r="D41" s="271">
        <v>46205</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2190</v>
      </c>
      <c r="D42" s="271">
        <v>46205</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2191</v>
      </c>
      <c r="D43" s="271">
        <v>46205</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2192</v>
      </c>
      <c r="D44" s="271">
        <v>46205</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2141</v>
      </c>
      <c r="D45" s="271">
        <v>46204</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2142</v>
      </c>
      <c r="D46" s="271">
        <v>46204</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2143</v>
      </c>
      <c r="D47" s="271">
        <v>46204</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2144</v>
      </c>
      <c r="D48" s="271">
        <v>46204</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2044</v>
      </c>
      <c r="D49" s="271">
        <v>46200</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2045</v>
      </c>
      <c r="D50" s="271">
        <v>45773</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2219</v>
      </c>
      <c r="D52" s="271">
        <v>46207</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2193</v>
      </c>
      <c r="D53" s="271">
        <v>46205</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2193</v>
      </c>
      <c r="D54" s="271">
        <v>46205</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2194</v>
      </c>
      <c r="D55" s="271">
        <v>46205</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2195</v>
      </c>
      <c r="D56" s="271">
        <v>46205</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2196</v>
      </c>
      <c r="D57" s="271">
        <v>46205</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2197</v>
      </c>
      <c r="D58" s="271">
        <v>46205</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2030</v>
      </c>
      <c r="D59" s="271">
        <v>46198</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2031</v>
      </c>
      <c r="D60" s="271">
        <v>46198</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1981</v>
      </c>
      <c r="D61" s="271">
        <v>46197</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449</v>
      </c>
      <c r="C62" s="5" t="s">
        <v>1982</v>
      </c>
      <c r="D62" s="271">
        <v>46197</v>
      </c>
      <c r="E62" s="5" t="s">
        <v>984</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985</v>
      </c>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471</v>
      </c>
      <c r="C68" s="5" t="s">
        <v>475</v>
      </c>
      <c r="D68" s="271">
        <v>46084</v>
      </c>
      <c r="E68" s="5" t="s">
        <v>986</v>
      </c>
      <c r="F68" s="265" t="s">
        <v>969</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482</v>
      </c>
      <c r="C74" s="5" t="s">
        <v>486</v>
      </c>
      <c r="D74" s="271">
        <v>46091</v>
      </c>
      <c r="E74" s="5" t="s">
        <v>987</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827</v>
      </c>
    </row>
    <row r="75" spans="2:42" x14ac:dyDescent="0.25">
      <c r="B75" s="5" t="s">
        <v>496</v>
      </c>
      <c r="C75" s="5" t="s">
        <v>500</v>
      </c>
      <c r="D75" s="271">
        <v>45964</v>
      </c>
      <c r="E75" s="5" t="s">
        <v>988</v>
      </c>
      <c r="F75" s="265">
        <v>0.05</v>
      </c>
      <c r="G75" s="5">
        <v>30</v>
      </c>
      <c r="H75" s="265"/>
      <c r="I75" s="265"/>
      <c r="J75" s="265"/>
      <c r="K75" s="265"/>
      <c r="L75" s="265"/>
      <c r="M75" s="265"/>
      <c r="O75" s="265"/>
      <c r="P75" s="265">
        <v>5</v>
      </c>
      <c r="Q75" s="265">
        <v>5</v>
      </c>
      <c r="R75" s="265">
        <v>20</v>
      </c>
      <c r="S75" s="265">
        <v>20</v>
      </c>
      <c r="T75" s="265"/>
      <c r="U75" s="265"/>
      <c r="V75" s="265"/>
      <c r="W75" s="265"/>
      <c r="X75" s="265"/>
      <c r="Y75" s="265"/>
      <c r="Z75" s="5">
        <v>25</v>
      </c>
      <c r="AA75" s="265">
        <v>30</v>
      </c>
      <c r="AB75" s="265"/>
      <c r="AC75" s="5">
        <v>30</v>
      </c>
      <c r="AD75" s="265"/>
      <c r="AE75" s="265">
        <v>5</v>
      </c>
      <c r="AF75" s="265"/>
      <c r="AG75" s="265"/>
      <c r="AH75" s="265"/>
      <c r="AI75" s="265"/>
      <c r="AJ75" s="265"/>
      <c r="AK75" s="265"/>
      <c r="AL75" s="265"/>
      <c r="AM75" s="265"/>
      <c r="AP75" s="137" t="s">
        <v>827</v>
      </c>
    </row>
    <row r="76" spans="2:42" x14ac:dyDescent="0.25">
      <c r="B76" s="5" t="s">
        <v>508</v>
      </c>
      <c r="C76" s="5" t="s">
        <v>1983</v>
      </c>
      <c r="D76" s="271">
        <v>46197</v>
      </c>
      <c r="E76" s="5" t="s">
        <v>1984</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1985</v>
      </c>
      <c r="D77" s="271">
        <v>46197</v>
      </c>
      <c r="E77" s="5" t="s">
        <v>1986</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1926</v>
      </c>
      <c r="D78" s="271">
        <v>46189</v>
      </c>
      <c r="E78" s="5" t="s">
        <v>1927</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1928</v>
      </c>
      <c r="D79" s="271">
        <v>46189</v>
      </c>
      <c r="E79" s="5" t="s">
        <v>1929</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1930</v>
      </c>
      <c r="D80" s="271">
        <v>46189</v>
      </c>
      <c r="E80" s="5" t="s">
        <v>1931</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1932</v>
      </c>
      <c r="D81" s="271">
        <v>46189</v>
      </c>
      <c r="E81" s="5" t="s">
        <v>1933</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1934</v>
      </c>
      <c r="D82" s="271">
        <v>46189</v>
      </c>
      <c r="E82" s="5" t="s">
        <v>1935</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508</v>
      </c>
      <c r="C83" s="5" t="s">
        <v>1936</v>
      </c>
      <c r="D83" s="271">
        <v>46189</v>
      </c>
      <c r="E83" s="5" t="s">
        <v>1937</v>
      </c>
      <c r="F83" s="265" t="s">
        <v>969</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971</v>
      </c>
      <c r="AH83" s="265"/>
      <c r="AI83" s="265"/>
      <c r="AJ83" s="265"/>
      <c r="AK83" s="265"/>
      <c r="AL83" s="265"/>
      <c r="AM83" s="265"/>
      <c r="AP83" s="137" t="s">
        <v>827</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518</v>
      </c>
      <c r="C91" s="5" t="s">
        <v>522</v>
      </c>
      <c r="D91" s="271">
        <v>46084</v>
      </c>
      <c r="E91" s="5" t="s">
        <v>989</v>
      </c>
      <c r="F91" s="265" t="s">
        <v>969</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293</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532</v>
      </c>
      <c r="C101" s="5" t="s">
        <v>534</v>
      </c>
      <c r="D101" s="271">
        <v>46084</v>
      </c>
      <c r="E101" s="5" t="s">
        <v>990</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827</v>
      </c>
    </row>
    <row r="102" spans="2:42" x14ac:dyDescent="0.25">
      <c r="B102" s="5" t="s">
        <v>544</v>
      </c>
      <c r="C102" s="5" t="s">
        <v>548</v>
      </c>
      <c r="D102" s="271">
        <v>46065</v>
      </c>
      <c r="E102" s="5" t="s">
        <v>991</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827</v>
      </c>
    </row>
    <row r="103" spans="2:42" x14ac:dyDescent="0.25">
      <c r="B103" s="5" t="s">
        <v>1469</v>
      </c>
      <c r="C103" s="5" t="s">
        <v>2198</v>
      </c>
      <c r="D103" s="271">
        <v>46205</v>
      </c>
      <c r="E103" s="5" t="s">
        <v>2199</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2200</v>
      </c>
      <c r="AP103" s="137" t="s">
        <v>827</v>
      </c>
    </row>
    <row r="104" spans="2:42" x14ac:dyDescent="0.25">
      <c r="B104" s="5" t="s">
        <v>1469</v>
      </c>
      <c r="C104" s="5" t="s">
        <v>2201</v>
      </c>
      <c r="D104" s="271">
        <v>46205</v>
      </c>
      <c r="E104" s="5" t="s">
        <v>2202</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2200</v>
      </c>
      <c r="AP104" s="137" t="s">
        <v>827</v>
      </c>
    </row>
    <row r="105" spans="2:42" x14ac:dyDescent="0.25">
      <c r="B105" s="5" t="s">
        <v>1469</v>
      </c>
      <c r="C105" s="5" t="s">
        <v>2203</v>
      </c>
      <c r="D105" s="271">
        <v>46205</v>
      </c>
      <c r="E105" s="5" t="s">
        <v>2204</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2200</v>
      </c>
      <c r="AP105" s="137" t="s">
        <v>827</v>
      </c>
    </row>
    <row r="106" spans="2:42" x14ac:dyDescent="0.25">
      <c r="B106" s="5" t="s">
        <v>1469</v>
      </c>
      <c r="C106" s="5" t="s">
        <v>2205</v>
      </c>
      <c r="D106" s="271">
        <v>46205</v>
      </c>
      <c r="E106" s="5" t="s">
        <v>2206</v>
      </c>
      <c r="F106" s="265" t="s">
        <v>969</v>
      </c>
      <c r="G106" s="5">
        <v>29.95</v>
      </c>
      <c r="H106" s="265"/>
      <c r="I106" s="265">
        <v>5.95</v>
      </c>
      <c r="J106" s="265"/>
      <c r="K106" s="265"/>
      <c r="L106" s="265"/>
      <c r="M106" s="265"/>
      <c r="O106" s="265">
        <v>4.95</v>
      </c>
      <c r="P106" s="265">
        <v>3.95</v>
      </c>
      <c r="Q106" s="265"/>
      <c r="R106" s="265">
        <v>19.95</v>
      </c>
      <c r="S106" s="265">
        <v>3.95</v>
      </c>
      <c r="T106" s="265"/>
      <c r="U106" s="265">
        <v>9.9499999999999993</v>
      </c>
      <c r="V106" s="265"/>
      <c r="W106" s="265">
        <v>9.9499999999999993</v>
      </c>
      <c r="X106" s="265"/>
      <c r="Y106" s="265"/>
      <c r="Z106" s="5">
        <v>19.95</v>
      </c>
      <c r="AA106" s="265"/>
      <c r="AB106" s="265">
        <v>29.95</v>
      </c>
      <c r="AC106" s="5">
        <v>29.95</v>
      </c>
      <c r="AD106" s="265"/>
      <c r="AE106" s="265"/>
      <c r="AF106" s="265">
        <v>24.95</v>
      </c>
      <c r="AG106" s="265"/>
      <c r="AH106" s="265"/>
      <c r="AI106" s="265"/>
      <c r="AJ106" s="265">
        <v>9.9499999999999993</v>
      </c>
      <c r="AK106" s="265"/>
      <c r="AL106" s="265"/>
      <c r="AM106" s="265" t="s">
        <v>2200</v>
      </c>
      <c r="AP106" s="137" t="s">
        <v>827</v>
      </c>
    </row>
    <row r="107" spans="2:42" x14ac:dyDescent="0.25">
      <c r="B107" s="5" t="s">
        <v>559</v>
      </c>
      <c r="C107" s="5" t="s">
        <v>563</v>
      </c>
      <c r="D107" s="271">
        <v>45116</v>
      </c>
      <c r="E107" s="5" t="s">
        <v>992</v>
      </c>
      <c r="F107" s="265" t="s">
        <v>969</v>
      </c>
      <c r="G107" s="5">
        <v>30</v>
      </c>
      <c r="H107" s="265"/>
      <c r="I107" s="265"/>
      <c r="J107" s="265"/>
      <c r="K107" s="265"/>
      <c r="L107" s="265"/>
      <c r="M107" s="265"/>
      <c r="O107" s="265"/>
      <c r="P107" s="265">
        <v>5</v>
      </c>
      <c r="Q107" s="265">
        <v>5</v>
      </c>
      <c r="R107" s="265"/>
      <c r="S107" s="265">
        <v>20</v>
      </c>
      <c r="T107" s="265"/>
      <c r="U107" s="265"/>
      <c r="V107" s="265"/>
      <c r="W107" s="265"/>
      <c r="X107" s="265"/>
      <c r="Y107" s="265"/>
      <c r="Z107" s="5">
        <v>20</v>
      </c>
      <c r="AA107" s="265">
        <v>30</v>
      </c>
      <c r="AB107" s="265"/>
      <c r="AC107" s="5">
        <v>30</v>
      </c>
      <c r="AD107" s="265"/>
      <c r="AE107" s="265">
        <v>5</v>
      </c>
      <c r="AF107" s="265"/>
      <c r="AG107" s="265"/>
      <c r="AH107" s="265"/>
      <c r="AI107" s="265"/>
      <c r="AJ107" s="265"/>
      <c r="AK107" s="265"/>
      <c r="AL107" s="265"/>
      <c r="AM107" s="265"/>
      <c r="AP107" s="137" t="s">
        <v>827</v>
      </c>
    </row>
    <row r="108" spans="2:42" x14ac:dyDescent="0.25">
      <c r="B108" s="5" t="s">
        <v>570</v>
      </c>
      <c r="C108" s="5" t="s">
        <v>574</v>
      </c>
      <c r="D108" s="271">
        <v>45116</v>
      </c>
      <c r="E108" s="5" t="s">
        <v>993</v>
      </c>
      <c r="F108" s="265" t="s">
        <v>969</v>
      </c>
      <c r="G108" s="5">
        <v>25</v>
      </c>
      <c r="H108" s="265"/>
      <c r="I108" s="265"/>
      <c r="J108" s="265"/>
      <c r="K108" s="265"/>
      <c r="L108" s="265"/>
      <c r="M108" s="265"/>
      <c r="O108" s="265"/>
      <c r="P108" s="265"/>
      <c r="Q108" s="265"/>
      <c r="R108" s="265"/>
      <c r="S108" s="265">
        <v>2</v>
      </c>
      <c r="T108" s="265">
        <v>2</v>
      </c>
      <c r="U108" s="265"/>
      <c r="V108" s="265"/>
      <c r="W108" s="265"/>
      <c r="X108" s="265"/>
      <c r="Y108" s="265"/>
      <c r="Z108" s="5">
        <v>20</v>
      </c>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596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586</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581</v>
      </c>
      <c r="C114" s="5" t="s">
        <v>601</v>
      </c>
      <c r="D114" s="271">
        <v>45997</v>
      </c>
      <c r="E114" s="5">
        <v>20240510</v>
      </c>
      <c r="F114" s="265" t="s">
        <v>969</v>
      </c>
      <c r="H114" s="265"/>
      <c r="I114" s="265"/>
      <c r="J114" s="265"/>
      <c r="K114" s="265"/>
      <c r="L114" s="265"/>
      <c r="M114" s="265"/>
      <c r="O114" s="265"/>
      <c r="P114" s="265"/>
      <c r="Q114" s="265"/>
      <c r="R114" s="265"/>
      <c r="S114" s="265">
        <v>4.95</v>
      </c>
      <c r="T114" s="265"/>
      <c r="U114" s="265"/>
      <c r="V114" s="265"/>
      <c r="W114" s="265"/>
      <c r="X114" s="265"/>
      <c r="Y114" s="265"/>
      <c r="AA114" s="265">
        <v>25</v>
      </c>
      <c r="AB114" s="265"/>
      <c r="AC114" s="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605</v>
      </c>
      <c r="C120" s="5" t="s">
        <v>609</v>
      </c>
      <c r="D120" s="271">
        <v>46084</v>
      </c>
      <c r="E120" s="5" t="s">
        <v>994</v>
      </c>
      <c r="F120" s="265" t="s">
        <v>969</v>
      </c>
      <c r="G120" s="5">
        <v>30</v>
      </c>
      <c r="H120" s="265"/>
      <c r="I120" s="265"/>
      <c r="J120" s="265"/>
      <c r="K120" s="265"/>
      <c r="L120" s="265"/>
      <c r="M120" s="265"/>
      <c r="O120" s="265"/>
      <c r="P120" s="265"/>
      <c r="Q120" s="265"/>
      <c r="R120" s="265"/>
      <c r="S120" s="265">
        <v>5</v>
      </c>
      <c r="T120" s="265"/>
      <c r="U120" s="265"/>
      <c r="V120" s="265"/>
      <c r="W120" s="265"/>
      <c r="X120" s="265"/>
      <c r="Y120" s="265"/>
      <c r="Z120" s="5">
        <v>25</v>
      </c>
      <c r="AA120" s="265"/>
      <c r="AB120" s="265">
        <v>25</v>
      </c>
      <c r="AD120" s="265"/>
      <c r="AE120" s="265"/>
      <c r="AF120" s="265"/>
      <c r="AG120" s="265"/>
      <c r="AH120" s="265"/>
      <c r="AI120" s="265"/>
      <c r="AJ120" s="265"/>
      <c r="AK120" s="265"/>
      <c r="AL120" s="265"/>
      <c r="AM120" s="265"/>
      <c r="AP120" s="137" t="s">
        <v>827</v>
      </c>
    </row>
    <row r="121" spans="2:42" x14ac:dyDescent="0.25">
      <c r="B121" s="5" t="s">
        <v>619</v>
      </c>
      <c r="C121" s="5" t="s">
        <v>2086</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2087</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2088</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619</v>
      </c>
      <c r="C124" s="5" t="s">
        <v>2089</v>
      </c>
      <c r="D124" s="271">
        <v>46203</v>
      </c>
      <c r="E124" s="5" t="s">
        <v>995</v>
      </c>
      <c r="F124" s="265">
        <v>0.05</v>
      </c>
      <c r="G124" s="5">
        <v>35</v>
      </c>
      <c r="H124" s="265"/>
      <c r="I124" s="265"/>
      <c r="J124" s="265"/>
      <c r="K124" s="265"/>
      <c r="L124" s="265">
        <v>0.03</v>
      </c>
      <c r="M124" s="265">
        <v>0.03</v>
      </c>
      <c r="O124" s="265"/>
      <c r="P124" s="265">
        <v>5</v>
      </c>
      <c r="Q124" s="265"/>
      <c r="R124" s="265"/>
      <c r="S124" s="265">
        <v>3</v>
      </c>
      <c r="T124" s="265"/>
      <c r="U124" s="265"/>
      <c r="V124" s="265"/>
      <c r="W124" s="265"/>
      <c r="X124" s="265"/>
      <c r="Y124" s="265"/>
      <c r="Z124" s="5">
        <v>15</v>
      </c>
      <c r="AA124" s="265">
        <v>35</v>
      </c>
      <c r="AB124" s="265"/>
      <c r="AC124" s="5">
        <v>35</v>
      </c>
      <c r="AD124" s="265"/>
      <c r="AE124" s="265"/>
      <c r="AF124" s="265"/>
      <c r="AG124" s="265"/>
      <c r="AH124" s="265"/>
      <c r="AI124" s="265"/>
      <c r="AJ124" s="265"/>
      <c r="AK124" s="265"/>
      <c r="AL124" s="265"/>
      <c r="AM124" s="265"/>
      <c r="AP124" s="137" t="s">
        <v>827</v>
      </c>
    </row>
    <row r="125" spans="2:42" x14ac:dyDescent="0.25">
      <c r="B125" s="5" t="s">
        <v>996</v>
      </c>
      <c r="C125" s="5" t="s">
        <v>633</v>
      </c>
      <c r="D125" s="271">
        <v>36892</v>
      </c>
      <c r="E125" s="5" t="s">
        <v>997</v>
      </c>
      <c r="F125" s="265" t="s">
        <v>969</v>
      </c>
      <c r="G125" s="5">
        <v>35</v>
      </c>
      <c r="H125" s="265">
        <v>5</v>
      </c>
      <c r="I125" s="265">
        <v>5</v>
      </c>
      <c r="J125" s="265"/>
      <c r="K125" s="265"/>
      <c r="L125" s="265"/>
      <c r="M125" s="265" t="s">
        <v>998</v>
      </c>
      <c r="O125" s="265"/>
      <c r="P125" s="265">
        <v>75</v>
      </c>
      <c r="Q125" s="265"/>
      <c r="R125" s="265"/>
      <c r="S125" s="265">
        <v>75</v>
      </c>
      <c r="T125" s="265"/>
      <c r="U125" s="265">
        <v>35</v>
      </c>
      <c r="V125" s="265">
        <v>10</v>
      </c>
      <c r="W125" s="265">
        <v>10</v>
      </c>
      <c r="X125" s="265"/>
      <c r="Y125" s="265"/>
      <c r="Z125" s="5">
        <v>10</v>
      </c>
      <c r="AA125" s="265">
        <v>50</v>
      </c>
      <c r="AB125" s="265"/>
      <c r="AC125" s="5">
        <v>35</v>
      </c>
      <c r="AD125" s="265"/>
      <c r="AE125" s="265"/>
      <c r="AF125" s="265"/>
      <c r="AG125" s="265"/>
      <c r="AH125" s="265">
        <v>75</v>
      </c>
      <c r="AI125" s="265"/>
      <c r="AJ125" s="265">
        <v>5</v>
      </c>
      <c r="AK125" s="265">
        <v>50</v>
      </c>
      <c r="AL125" s="265"/>
      <c r="AM125" s="265"/>
      <c r="AP125" s="137" t="s">
        <v>293</v>
      </c>
    </row>
    <row r="126" spans="2:42" x14ac:dyDescent="0.25">
      <c r="B126" s="5" t="s">
        <v>645</v>
      </c>
      <c r="C126" s="5" t="s">
        <v>1854</v>
      </c>
      <c r="D126" s="271">
        <v>46176</v>
      </c>
      <c r="E126" s="5" t="s">
        <v>999</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1855</v>
      </c>
      <c r="D127" s="271">
        <v>46176</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654</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657</v>
      </c>
      <c r="D129" s="271">
        <v>46079</v>
      </c>
      <c r="E129" s="5" t="s">
        <v>999</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645</v>
      </c>
      <c r="C130" s="5" t="s">
        <v>1856</v>
      </c>
      <c r="D130" s="271">
        <v>45560</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1857</v>
      </c>
      <c r="D131" s="271">
        <v>45560</v>
      </c>
      <c r="E131" s="5" t="s">
        <v>1000</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827</v>
      </c>
    </row>
    <row r="132" spans="2:42" x14ac:dyDescent="0.25">
      <c r="B132" s="5" t="s">
        <v>645</v>
      </c>
      <c r="C132" s="5" t="s">
        <v>661</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664</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668</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645</v>
      </c>
      <c r="C135" s="5" t="s">
        <v>666</v>
      </c>
      <c r="D135" s="271">
        <v>45419</v>
      </c>
      <c r="E135" s="5" t="s">
        <v>1001</v>
      </c>
      <c r="F135" s="265" t="s">
        <v>969</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686</v>
      </c>
      <c r="C137" s="5" t="s">
        <v>688</v>
      </c>
      <c r="D137" s="271">
        <v>46053</v>
      </c>
      <c r="E137" s="5" t="s">
        <v>1002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678</v>
      </c>
      <c r="C138" s="5" t="s">
        <v>681</v>
      </c>
      <c r="D138" s="271">
        <v>45293</v>
      </c>
      <c r="E138" s="5" t="s">
        <v>1003</v>
      </c>
      <c r="F138" s="265" t="s">
        <v>969</v>
      </c>
      <c r="G138" s="5">
        <v>35</v>
      </c>
      <c r="H138" s="265"/>
      <c r="I138" s="265"/>
      <c r="J138" s="265"/>
      <c r="K138" s="265" t="s">
        <v>1004</v>
      </c>
      <c r="L138" s="265" t="s">
        <v>1004</v>
      </c>
      <c r="M138" s="265"/>
      <c r="O138" s="265"/>
      <c r="P138" s="265"/>
      <c r="Q138" s="265"/>
      <c r="R138" s="265"/>
      <c r="S138" s="265"/>
      <c r="T138" s="265">
        <v>5</v>
      </c>
      <c r="U138" s="265"/>
      <c r="V138" s="265"/>
      <c r="W138" s="265"/>
      <c r="X138" s="265"/>
      <c r="Y138" s="265"/>
      <c r="AA138" s="265">
        <v>10</v>
      </c>
      <c r="AB138" s="265"/>
      <c r="AD138" s="265"/>
      <c r="AE138" s="265"/>
      <c r="AF138" s="265"/>
      <c r="AG138" s="265" t="s">
        <v>971</v>
      </c>
      <c r="AH138" s="265"/>
      <c r="AI138" s="265"/>
      <c r="AJ138" s="265"/>
      <c r="AK138" s="265"/>
      <c r="AL138" s="265"/>
      <c r="AM138" s="265"/>
      <c r="AP138" s="137" t="s">
        <v>827</v>
      </c>
    </row>
    <row r="139" spans="2:42" x14ac:dyDescent="0.25">
      <c r="B139" s="5" t="s">
        <v>700</v>
      </c>
      <c r="C139" s="5" t="s">
        <v>712</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700</v>
      </c>
      <c r="C140" s="5" t="s">
        <v>704</v>
      </c>
      <c r="D140" s="271">
        <v>45171</v>
      </c>
      <c r="E140" s="5" t="s">
        <v>1005</v>
      </c>
      <c r="F140" s="265" t="s">
        <v>969</v>
      </c>
      <c r="G140" s="5">
        <v>29</v>
      </c>
      <c r="H140" s="265"/>
      <c r="I140" s="265">
        <v>4.95</v>
      </c>
      <c r="J140" s="265"/>
      <c r="K140" s="265"/>
      <c r="L140" s="265"/>
      <c r="M140" s="265"/>
      <c r="O140" s="265"/>
      <c r="P140" s="265"/>
      <c r="Q140" s="265"/>
      <c r="R140" s="265"/>
      <c r="S140" s="265"/>
      <c r="T140" s="265">
        <v>2.95</v>
      </c>
      <c r="U140" s="265"/>
      <c r="V140" s="265"/>
      <c r="W140" s="265"/>
      <c r="X140" s="265"/>
      <c r="Y140" s="265"/>
      <c r="AA140" s="265"/>
      <c r="AB140" s="265"/>
      <c r="AC140" s="5">
        <v>25</v>
      </c>
      <c r="AD140" s="265"/>
      <c r="AE140" s="265"/>
      <c r="AF140" s="265">
        <v>30</v>
      </c>
      <c r="AG140" s="265"/>
      <c r="AH140" s="265"/>
      <c r="AI140" s="265"/>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727</v>
      </c>
      <c r="C150" s="5" t="s">
        <v>1817</v>
      </c>
      <c r="D150" s="271">
        <v>46085</v>
      </c>
      <c r="E150" s="5" t="s">
        <v>1818</v>
      </c>
      <c r="F150" s="265" t="s">
        <v>969</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728</v>
      </c>
      <c r="C156" s="5" t="s">
        <v>732</v>
      </c>
      <c r="D156" s="271">
        <v>46084</v>
      </c>
      <c r="E156" s="5" t="s">
        <v>1006</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827</v>
      </c>
    </row>
    <row r="157" spans="2:42" x14ac:dyDescent="0.25">
      <c r="B157" s="5" t="s">
        <v>741</v>
      </c>
      <c r="C157" s="5" t="s">
        <v>745</v>
      </c>
      <c r="D157" s="271">
        <v>36892</v>
      </c>
      <c r="E157" s="5" t="s">
        <v>1007</v>
      </c>
      <c r="F157" s="265" t="s">
        <v>969</v>
      </c>
      <c r="G157" s="5">
        <v>35</v>
      </c>
      <c r="H157" s="265"/>
      <c r="I157" s="265">
        <v>5</v>
      </c>
      <c r="J157" s="265"/>
      <c r="K157" s="265"/>
      <c r="L157" s="265"/>
      <c r="M157" s="265"/>
      <c r="N157" s="5">
        <v>75</v>
      </c>
      <c r="O157" s="265"/>
      <c r="P157" s="265">
        <v>75</v>
      </c>
      <c r="Q157" s="265"/>
      <c r="R157" s="265"/>
      <c r="S157" s="265"/>
      <c r="T157" s="265"/>
      <c r="U157" s="265">
        <v>35</v>
      </c>
      <c r="V157" s="265">
        <v>10</v>
      </c>
      <c r="W157" s="265"/>
      <c r="X157" s="265"/>
      <c r="Y157" s="265"/>
      <c r="Z157" s="5">
        <v>10</v>
      </c>
      <c r="AA157" s="265">
        <v>50</v>
      </c>
      <c r="AB157" s="265"/>
      <c r="AC157" s="5">
        <v>35</v>
      </c>
      <c r="AD157" s="265"/>
      <c r="AE157" s="265"/>
      <c r="AF157" s="265"/>
      <c r="AG157" s="265"/>
      <c r="AH157" s="265"/>
      <c r="AI157" s="265"/>
      <c r="AJ157" s="265">
        <v>5</v>
      </c>
      <c r="AK157" s="265">
        <v>50</v>
      </c>
      <c r="AL157" s="265"/>
      <c r="AM157" s="265"/>
      <c r="AP157" s="137" t="s">
        <v>827</v>
      </c>
    </row>
    <row r="158" spans="2:42" x14ac:dyDescent="0.25">
      <c r="B158" s="5" t="s">
        <v>757</v>
      </c>
      <c r="C158" s="5" t="s">
        <v>760</v>
      </c>
      <c r="D158" s="271">
        <v>46065</v>
      </c>
      <c r="E158" s="5" t="s">
        <v>1008</v>
      </c>
      <c r="F158" s="265" t="s">
        <v>969</v>
      </c>
      <c r="G158" s="5">
        <v>25</v>
      </c>
      <c r="H158" s="265"/>
      <c r="I158" s="265"/>
      <c r="J158" s="265"/>
      <c r="K158" s="265"/>
      <c r="L158" s="265"/>
      <c r="M158" s="265"/>
      <c r="O158" s="265"/>
      <c r="P158" s="265">
        <v>5</v>
      </c>
      <c r="Q158" s="265"/>
      <c r="R158" s="265"/>
      <c r="S158" s="265">
        <v>5</v>
      </c>
      <c r="T158" s="265">
        <v>5</v>
      </c>
      <c r="U158" s="265"/>
      <c r="V158" s="265"/>
      <c r="W158" s="265"/>
      <c r="X158" s="265"/>
      <c r="Y158" s="265"/>
      <c r="Z158" s="5">
        <v>25</v>
      </c>
      <c r="AA158" s="265">
        <v>25</v>
      </c>
      <c r="AB158" s="265"/>
      <c r="AD158" s="265"/>
      <c r="AE158" s="265"/>
      <c r="AF158" s="265"/>
      <c r="AG158" s="265"/>
      <c r="AH158" s="265"/>
      <c r="AI158" s="265"/>
      <c r="AJ158" s="265"/>
      <c r="AK158" s="265"/>
      <c r="AL158" s="265"/>
      <c r="AM158" s="265"/>
      <c r="AP158" s="137" t="s">
        <v>827</v>
      </c>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771</v>
      </c>
      <c r="C162" s="5" t="s">
        <v>775</v>
      </c>
      <c r="D162" s="271">
        <v>46135</v>
      </c>
      <c r="E162" s="5" t="s">
        <v>1009</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1371</v>
      </c>
      <c r="C168" s="5" t="s">
        <v>1750</v>
      </c>
      <c r="D168" s="271">
        <v>46170</v>
      </c>
      <c r="E168" s="5" t="s">
        <v>1751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779</v>
      </c>
      <c r="C178" s="5" t="s">
        <v>1819</v>
      </c>
      <c r="D178" s="271">
        <v>46085</v>
      </c>
      <c r="E178" s="5" t="s">
        <v>1818</v>
      </c>
      <c r="F178" s="265" t="s">
        <v>969</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827</v>
      </c>
    </row>
    <row r="179" spans="2:42" x14ac:dyDescent="0.25">
      <c r="B179" s="5" t="s">
        <v>780</v>
      </c>
      <c r="C179" s="5" t="s">
        <v>791</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783</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789</v>
      </c>
      <c r="D181" s="271">
        <v>45116</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796</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780</v>
      </c>
      <c r="C183" s="5" t="s">
        <v>799</v>
      </c>
      <c r="D183" s="271">
        <v>36892</v>
      </c>
      <c r="E183" s="5" t="s">
        <v>1010</v>
      </c>
      <c r="F183" s="265" t="s">
        <v>969</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827</v>
      </c>
    </row>
    <row r="184" spans="2:42" x14ac:dyDescent="0.25">
      <c r="B184" s="5" t="s">
        <v>802</v>
      </c>
      <c r="C184" s="5" t="s">
        <v>1858</v>
      </c>
      <c r="D184" s="271">
        <v>46176</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1859</v>
      </c>
      <c r="D185" s="271">
        <v>46176</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811</v>
      </c>
      <c r="D186" s="271">
        <v>46081</v>
      </c>
      <c r="E186" s="5" t="s">
        <v>1011</v>
      </c>
      <c r="F186" s="265">
        <v>0.05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827</v>
      </c>
    </row>
    <row r="187" spans="2:42" x14ac:dyDescent="0.25">
      <c r="B187" s="5" t="s">
        <v>802</v>
      </c>
      <c r="C187" s="5" t="s">
        <v>814</v>
      </c>
      <c r="D187" s="271">
        <v>46081</v>
      </c>
      <c r="E187" s="5" t="s">
        <v>1011</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827</v>
      </c>
    </row>
    <row r="188" spans="2:42" x14ac:dyDescent="0.25">
      <c r="B188" s="5" t="s">
        <v>802</v>
      </c>
      <c r="C188" s="5" t="s">
        <v>1860</v>
      </c>
      <c r="D188" s="271">
        <v>45612</v>
      </c>
      <c r="E188" s="5" t="s">
        <v>1861</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1862</v>
      </c>
      <c r="D189" s="271">
        <v>45612</v>
      </c>
      <c r="E189" s="5" t="s">
        <v>1861</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827</v>
      </c>
    </row>
    <row r="190" spans="2:42" x14ac:dyDescent="0.25">
      <c r="B190" s="5" t="s">
        <v>802</v>
      </c>
      <c r="C190" s="5" t="s">
        <v>824</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822</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820</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802</v>
      </c>
      <c r="C193" s="5" t="s">
        <v>817</v>
      </c>
      <c r="D193" s="271">
        <v>45419</v>
      </c>
      <c r="E193" s="5" t="s">
        <v>1012</v>
      </c>
      <c r="F193" s="265" t="s">
        <v>969</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826</v>
      </c>
      <c r="C194" s="5" t="s">
        <v>1988</v>
      </c>
      <c r="D194" s="271">
        <v>46003</v>
      </c>
      <c r="E194" s="5" t="s">
        <v>1987</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1989</v>
      </c>
      <c r="D195" s="271">
        <v>46003</v>
      </c>
      <c r="E195" s="5" t="s">
        <v>1987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1990</v>
      </c>
      <c r="D196" s="271">
        <v>46002</v>
      </c>
      <c r="E196" s="5" t="s">
        <v>1991</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1992</v>
      </c>
      <c r="D197" s="271">
        <v>46002</v>
      </c>
      <c r="E197" s="5" t="s">
        <v>1991</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1993</v>
      </c>
      <c r="D198" s="271">
        <v>45996</v>
      </c>
      <c r="E198" s="5" t="s">
        <v>1991</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826</v>
      </c>
      <c r="C199" s="5" t="s">
        <v>1994</v>
      </c>
      <c r="D199" s="271">
        <v>45996</v>
      </c>
      <c r="E199" s="5" t="s">
        <v>1991</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827</v>
      </c>
    </row>
    <row r="200" spans="2:42" x14ac:dyDescent="0.25">
      <c r="B200" s="5" t="s">
        <v>828</v>
      </c>
      <c r="C200" s="5" t="s">
        <v>832</v>
      </c>
      <c r="D200" s="271">
        <v>45607</v>
      </c>
      <c r="E200" s="5" t="s">
        <v>1013</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827</v>
      </c>
    </row>
    <row r="201" spans="2:42" x14ac:dyDescent="0.25">
      <c r="B201" s="5" t="s">
        <v>849</v>
      </c>
      <c r="C201" s="5" t="s">
        <v>879</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882</v>
      </c>
      <c r="D202" s="271">
        <v>45612</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875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868</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861</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872</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865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849</v>
      </c>
      <c r="C208" s="5" t="s">
        <v>855</v>
      </c>
      <c r="D208" s="271">
        <v>45579</v>
      </c>
      <c r="E208" s="5" t="s">
        <v>1014</v>
      </c>
      <c r="F208" s="265" t="s">
        <v>969</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827</v>
      </c>
    </row>
    <row r="209" spans="2:42" x14ac:dyDescent="0.25">
      <c r="B209" s="5" t="s">
        <v>885</v>
      </c>
      <c r="C209" s="5" t="s">
        <v>1916</v>
      </c>
      <c r="D209" s="271">
        <v>46187</v>
      </c>
      <c r="E209" s="5" t="s">
        <v>1917</v>
      </c>
      <c r="F209" s="265" t="s">
        <v>969</v>
      </c>
      <c r="G209" s="5">
        <v>30</v>
      </c>
      <c r="H209" s="265"/>
      <c r="I209" s="265" t="s">
        <v>1918</v>
      </c>
      <c r="J209" s="265" t="s">
        <v>1918</v>
      </c>
      <c r="K209" s="265" t="s">
        <v>1918</v>
      </c>
      <c r="L209" s="265"/>
      <c r="M209" s="265" t="s">
        <v>1918</v>
      </c>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827</v>
      </c>
    </row>
    <row r="210" spans="2:42" x14ac:dyDescent="0.25">
      <c r="B210" s="5" t="s">
        <v>886</v>
      </c>
      <c r="C210" s="5" t="s">
        <v>887</v>
      </c>
      <c r="D210" s="271">
        <v>45208</v>
      </c>
      <c r="E210" s="5" t="s">
        <v>1015</v>
      </c>
      <c r="F210" s="265" t="s">
        <v>969</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827</v>
      </c>
    </row>
    <row r="211" spans="2:42" x14ac:dyDescent="0.25">
      <c r="B211" s="5" t="s">
        <v>890</v>
      </c>
      <c r="C211" s="5" t="s">
        <v>1863</v>
      </c>
      <c r="D211" s="271">
        <v>36892</v>
      </c>
      <c r="E211" s="5" t="s">
        <v>1864</v>
      </c>
      <c r="F211" s="265" t="s">
        <v>969</v>
      </c>
      <c r="G211" s="5">
        <v>30</v>
      </c>
      <c r="H211" s="265"/>
      <c r="I211" s="265"/>
      <c r="J211" s="265"/>
      <c r="K211" s="265"/>
      <c r="L211" s="265"/>
      <c r="M211" s="265"/>
      <c r="O211" s="265"/>
      <c r="P211" s="265"/>
      <c r="Q211" s="265"/>
      <c r="R211" s="265"/>
      <c r="S211" s="265"/>
      <c r="T211" s="265"/>
      <c r="U211" s="265"/>
      <c r="V211" s="265"/>
      <c r="W211" s="265"/>
      <c r="X211" s="265"/>
      <c r="Y211" s="265"/>
      <c r="Z211" s="5">
        <v>10</v>
      </c>
      <c r="AA211" s="265"/>
      <c r="AB211" s="265">
        <v>30</v>
      </c>
      <c r="AD211" s="265"/>
      <c r="AE211" s="265"/>
      <c r="AF211" s="265"/>
      <c r="AG211" s="265"/>
      <c r="AH211" s="265"/>
      <c r="AI211" s="265"/>
      <c r="AJ211" s="265"/>
      <c r="AK211" s="265"/>
      <c r="AL211" s="265"/>
      <c r="AM211" s="265"/>
      <c r="AP211" s="137" t="s">
        <v>827</v>
      </c>
    </row>
    <row r="212" spans="2:42" x14ac:dyDescent="0.25">
      <c r="B212" s="5" t="s">
        <v>1471</v>
      </c>
      <c r="C212" s="5" t="s">
        <v>2207</v>
      </c>
      <c r="D212" s="271">
        <v>46205</v>
      </c>
      <c r="E212" s="5" t="s">
        <v>2199</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2200</v>
      </c>
      <c r="AP212" s="137" t="s">
        <v>827</v>
      </c>
    </row>
    <row r="213" spans="2:42" x14ac:dyDescent="0.25">
      <c r="B213" s="5" t="s">
        <v>1471</v>
      </c>
      <c r="C213" s="5" t="s">
        <v>2208</v>
      </c>
      <c r="D213" s="271">
        <v>46205</v>
      </c>
      <c r="E213" s="5" t="s">
        <v>2199</v>
      </c>
      <c r="F213" s="265" t="s">
        <v>969</v>
      </c>
      <c r="G213" s="5">
        <v>29.95</v>
      </c>
      <c r="H213" s="265"/>
      <c r="I213" s="265">
        <v>5.95</v>
      </c>
      <c r="J213" s="265"/>
      <c r="K213" s="265"/>
      <c r="L213" s="265"/>
      <c r="M213" s="265"/>
      <c r="O213" s="265">
        <v>4.95</v>
      </c>
      <c r="P213" s="265">
        <v>3.95</v>
      </c>
      <c r="Q213" s="265"/>
      <c r="R213" s="265">
        <v>19.95</v>
      </c>
      <c r="S213" s="265">
        <v>3.95</v>
      </c>
      <c r="T213" s="265"/>
      <c r="U213" s="265">
        <v>9.9499999999999993</v>
      </c>
      <c r="V213" s="265"/>
      <c r="W213" s="265">
        <v>9.9499999999999993</v>
      </c>
      <c r="X213" s="265"/>
      <c r="Y213" s="265"/>
      <c r="Z213" s="5">
        <v>19.95</v>
      </c>
      <c r="AA213" s="265"/>
      <c r="AB213" s="265">
        <v>29.95</v>
      </c>
      <c r="AC213" s="5">
        <v>29.95</v>
      </c>
      <c r="AD213" s="265"/>
      <c r="AE213" s="265"/>
      <c r="AF213" s="265">
        <v>24.95</v>
      </c>
      <c r="AG213" s="265"/>
      <c r="AH213" s="265"/>
      <c r="AI213" s="265"/>
      <c r="AJ213" s="265">
        <v>9.9499999999999993</v>
      </c>
      <c r="AK213" s="265"/>
      <c r="AL213" s="265"/>
      <c r="AM213" s="265" t="s">
        <v>2200</v>
      </c>
      <c r="AP213" s="137" t="s">
        <v>827</v>
      </c>
    </row>
    <row r="215" spans="2:42" x14ac:dyDescent="0.25">
      <c r="B215"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2026-07-04T15:36:05Z</dcterms:modified>
  <cp:category>Electricity shopping</cp:category>
  <cp:contentStatus>Released</cp:contentStatus>
</cp:coreProperties>
</file>